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manana.gobejishvili\Desktop\"/>
    </mc:Choice>
  </mc:AlternateContent>
  <xr:revisionPtr revIDLastSave="0" documentId="13_ncr:1_{F22338F2-C179-41F0-A33D-F971B6AF759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შესრულება" sheetId="1" r:id="rId1"/>
    <sheet name="ბიუჯეტის შესრულება" sheetId="7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7" i="1"/>
  <c r="D5" i="1"/>
  <c r="E5" i="1"/>
  <c r="G5" i="1"/>
  <c r="F5" i="1" s="1"/>
  <c r="C7" i="1"/>
  <c r="F47" i="1"/>
  <c r="F42" i="1"/>
  <c r="G38" i="1"/>
  <c r="G22" i="1"/>
  <c r="D38" i="1"/>
  <c r="J38" i="1"/>
  <c r="I40" i="1"/>
  <c r="I42" i="1"/>
  <c r="C42" i="1"/>
  <c r="I41" i="1"/>
  <c r="I12" i="1"/>
  <c r="J5" i="1"/>
  <c r="I5" i="1" l="1"/>
  <c r="F36" i="1"/>
  <c r="C6" i="1" l="1"/>
  <c r="J32" i="1"/>
  <c r="I37" i="1"/>
  <c r="I36" i="1"/>
  <c r="I43" i="1"/>
  <c r="I45" i="1"/>
  <c r="I46" i="1"/>
  <c r="F40" i="1"/>
  <c r="F46" i="1"/>
  <c r="E32" i="1"/>
  <c r="G32" i="1"/>
  <c r="H32" i="1"/>
  <c r="I6" i="1"/>
  <c r="I7" i="1"/>
  <c r="F13" i="1"/>
  <c r="F14" i="1"/>
  <c r="F12" i="1"/>
  <c r="F9" i="1"/>
  <c r="F10" i="1"/>
  <c r="F16" i="1"/>
  <c r="F17" i="1"/>
  <c r="F19" i="1"/>
  <c r="F20" i="1"/>
  <c r="F21" i="1"/>
  <c r="F23" i="1"/>
  <c r="F24" i="1"/>
  <c r="F26" i="1"/>
  <c r="F27" i="1"/>
  <c r="F28" i="1"/>
  <c r="F29" i="1"/>
  <c r="F30" i="1"/>
  <c r="F31" i="1"/>
  <c r="F33" i="1"/>
  <c r="F34" i="1"/>
  <c r="F35" i="1"/>
  <c r="F41" i="1"/>
  <c r="F43" i="1"/>
  <c r="F45" i="1"/>
  <c r="F50" i="1"/>
  <c r="G15" i="1"/>
  <c r="G25" i="1"/>
  <c r="C36" i="1"/>
  <c r="C37" i="1"/>
  <c r="D32" i="1"/>
  <c r="F32" i="1" l="1"/>
  <c r="G11" i="1"/>
  <c r="G8" i="1" s="1"/>
  <c r="I34" i="1"/>
  <c r="D15" i="1"/>
  <c r="C45" i="1"/>
  <c r="I52" i="1"/>
  <c r="I31" i="1" l="1"/>
  <c r="C33" i="1"/>
  <c r="C34" i="1"/>
  <c r="C35" i="1"/>
  <c r="C39" i="1"/>
  <c r="E44" i="1" l="1"/>
  <c r="C50" i="1"/>
  <c r="C9" i="1" l="1"/>
  <c r="C10" i="1"/>
  <c r="C12" i="1"/>
  <c r="C13" i="1"/>
  <c r="C14" i="1"/>
  <c r="C16" i="1"/>
  <c r="C17" i="1"/>
  <c r="C19" i="1"/>
  <c r="C20" i="1"/>
  <c r="C21" i="1"/>
  <c r="C23" i="1"/>
  <c r="C24" i="1"/>
  <c r="C26" i="1"/>
  <c r="C27" i="1"/>
  <c r="C28" i="1"/>
  <c r="C29" i="1"/>
  <c r="C30" i="1"/>
  <c r="C31" i="1"/>
  <c r="C41" i="1"/>
  <c r="C43" i="1"/>
  <c r="C5" i="1"/>
  <c r="C15" i="1"/>
  <c r="I20" i="1"/>
  <c r="D22" i="1"/>
  <c r="B26" i="7" l="1"/>
  <c r="B25" i="7"/>
  <c r="B24" i="7"/>
  <c r="B23" i="7"/>
  <c r="B22" i="7"/>
  <c r="B21" i="7"/>
  <c r="B20" i="7"/>
  <c r="B19" i="7"/>
  <c r="B18" i="7"/>
  <c r="B17" i="7"/>
  <c r="B16" i="7"/>
  <c r="B15" i="7"/>
  <c r="D14" i="7"/>
  <c r="D13" i="7" s="1"/>
  <c r="C14" i="7"/>
  <c r="C13" i="7" s="1"/>
  <c r="B12" i="7"/>
  <c r="B11" i="7"/>
  <c r="B10" i="7"/>
  <c r="B9" i="7"/>
  <c r="B8" i="7"/>
  <c r="B7" i="7"/>
  <c r="B6" i="7"/>
  <c r="B5" i="7"/>
  <c r="D4" i="7"/>
  <c r="D3" i="7" s="1"/>
  <c r="C4" i="7"/>
  <c r="C3" i="7" s="1"/>
  <c r="B13" i="7" l="1"/>
  <c r="B3" i="7"/>
  <c r="B4" i="7"/>
  <c r="B14" i="7"/>
  <c r="D44" i="1" l="1"/>
  <c r="C44" i="1" s="1"/>
  <c r="I54" i="1"/>
  <c r="F54" i="1"/>
  <c r="C54" i="1"/>
  <c r="I53" i="1"/>
  <c r="F53" i="1"/>
  <c r="C53" i="1"/>
  <c r="F52" i="1"/>
  <c r="C52" i="1"/>
  <c r="K38" i="1"/>
  <c r="H38" i="1"/>
  <c r="F38" i="1" s="1"/>
  <c r="C38" i="1"/>
  <c r="I35" i="1"/>
  <c r="I33" i="1"/>
  <c r="K32" i="1"/>
  <c r="C32" i="1"/>
  <c r="I30" i="1"/>
  <c r="I29" i="1"/>
  <c r="I28" i="1"/>
  <c r="I27" i="1"/>
  <c r="I26" i="1"/>
  <c r="K25" i="1"/>
  <c r="J25" i="1"/>
  <c r="H25" i="1"/>
  <c r="F25" i="1" s="1"/>
  <c r="E25" i="1"/>
  <c r="D25" i="1"/>
  <c r="I24" i="1"/>
  <c r="I23" i="1"/>
  <c r="K22" i="1"/>
  <c r="J22" i="1"/>
  <c r="H22" i="1"/>
  <c r="F22" i="1" s="1"/>
  <c r="E22" i="1"/>
  <c r="C22" i="1" s="1"/>
  <c r="I21" i="1"/>
  <c r="I19" i="1"/>
  <c r="I18" i="1"/>
  <c r="I17" i="1"/>
  <c r="I16" i="1"/>
  <c r="K15" i="1"/>
  <c r="J15" i="1"/>
  <c r="H15" i="1"/>
  <c r="F15" i="1" s="1"/>
  <c r="I14" i="1"/>
  <c r="I13" i="1"/>
  <c r="I10" i="1"/>
  <c r="I9" i="1"/>
  <c r="I4" i="1"/>
  <c r="F4" i="1"/>
  <c r="C25" i="1" l="1"/>
  <c r="D11" i="1"/>
  <c r="D8" i="1" s="1"/>
  <c r="E11" i="1"/>
  <c r="E8" i="1" s="1"/>
  <c r="J11" i="1"/>
  <c r="J8" i="1" s="1"/>
  <c r="K11" i="1"/>
  <c r="H11" i="1"/>
  <c r="F11" i="1" s="1"/>
  <c r="F8" i="1" s="1"/>
  <c r="I22" i="1"/>
  <c r="I38" i="1"/>
  <c r="I15" i="1"/>
  <c r="I25" i="1"/>
  <c r="I32" i="1"/>
  <c r="K8" i="1" l="1"/>
  <c r="K51" i="1" s="1"/>
  <c r="H8" i="1"/>
  <c r="H51" i="1" s="1"/>
  <c r="C11" i="1"/>
  <c r="I11" i="1"/>
  <c r="I8" i="1" s="1"/>
  <c r="E51" i="1"/>
  <c r="D51" i="1" l="1"/>
  <c r="C51" i="1" s="1"/>
  <c r="C8" i="1"/>
  <c r="J44" i="1" l="1"/>
  <c r="G44" i="1"/>
  <c r="J51" i="1" l="1"/>
  <c r="I44" i="1"/>
  <c r="I51" i="1" s="1"/>
  <c r="F44" i="1"/>
  <c r="F51" i="1" s="1"/>
  <c r="G51" i="1"/>
</calcChain>
</file>

<file path=xl/sharedStrings.xml><?xml version="1.0" encoding="utf-8"?>
<sst xmlns="http://schemas.openxmlformats.org/spreadsheetml/2006/main" count="105" uniqueCount="93">
  <si>
    <t>N</t>
  </si>
  <si>
    <t>ხარჯების დასახელება</t>
  </si>
  <si>
    <t>წლიური გეგმა</t>
  </si>
  <si>
    <t>შესაბამისი პერიოდის გეგმა (ნაზარდი ჯამი)</t>
  </si>
  <si>
    <t>შესაბამისი პერიოდის ფაქტი (ნაზარდი ჯამი)</t>
  </si>
  <si>
    <t>სულ</t>
  </si>
  <si>
    <t>სუბსიდია</t>
  </si>
  <si>
    <t>საკუთარი</t>
  </si>
  <si>
    <t>მომუშავეთა რიცხოვნობა</t>
  </si>
  <si>
    <t>შრომის ანაზღაურება</t>
  </si>
  <si>
    <t>საქონელი და მომსახურება</t>
  </si>
  <si>
    <t>ა</t>
  </si>
  <si>
    <t xml:space="preserve">  შტატგარეშე მომუშავეთა ანაზღაურება</t>
  </si>
  <si>
    <t>ბ</t>
  </si>
  <si>
    <t xml:space="preserve">  მივლინება</t>
  </si>
  <si>
    <t>გ</t>
  </si>
  <si>
    <t xml:space="preserve">  ოფისის ხარჯი</t>
  </si>
  <si>
    <t xml:space="preserve">  - საკანცელაიო და საწერ-სახაზავი ქაღალდის შეძენა</t>
  </si>
  <si>
    <t xml:space="preserve">  - ნორმატიული აქტების, ჟურნალ გაზეთების შეძენა</t>
  </si>
  <si>
    <t xml:space="preserve">  - გამათბობელი და გამაგრილებელი ტექნიკა</t>
  </si>
  <si>
    <t xml:space="preserve">  - მცირეფასიანი საოფისე ტექნიკის შეძენის და დამონტაჟების ხარჯი</t>
  </si>
  <si>
    <t xml:space="preserve">       კომპიუტერული ტექნიკა, WI-Fi -ის აპარატი</t>
  </si>
  <si>
    <t xml:space="preserve">      კარტიჯის შეძენა და დატუმბვა</t>
  </si>
  <si>
    <t xml:space="preserve">  -  საოფისე ტექნიკის, ინვენტარის  მოვლა შენახვისა და რემონტის ხარჯი</t>
  </si>
  <si>
    <t xml:space="preserve">  - ოფისისათვის საჭირო მასალისა და საგნების  შეძენა</t>
  </si>
  <si>
    <t xml:space="preserve">  - სანიტარული საგნებისა და საჭირო მასალის შეძენა</t>
  </si>
  <si>
    <t xml:space="preserve">  - შენობა-ნაგებობის და მათი მიმდებარე ტერიტორიის მიმდინარე რემონტის ხარჯი</t>
  </si>
  <si>
    <t xml:space="preserve">  - კავშირგაბმულობის ხარჯი</t>
  </si>
  <si>
    <t xml:space="preserve">       მობილ. ტელეფონით მომსახურების ხარჯი</t>
  </si>
  <si>
    <t xml:space="preserve">       ინტერნეტით მომსახურება</t>
  </si>
  <si>
    <t xml:space="preserve">  - კომუნალური ხარჯი</t>
  </si>
  <si>
    <t xml:space="preserve">       ელექტროენერგიის ხარჯი</t>
  </si>
  <si>
    <t xml:space="preserve">       წყლის ხარჯი</t>
  </si>
  <si>
    <t xml:space="preserve">       შეშის შეძენის ხარჯი</t>
  </si>
  <si>
    <t>დ</t>
  </si>
  <si>
    <t>კვების ხარჯი</t>
  </si>
  <si>
    <t>ე</t>
  </si>
  <si>
    <t>სამედიცინო ხარჯი</t>
  </si>
  <si>
    <t>ვ</t>
  </si>
  <si>
    <t>რბილი ინვენტარის, უნიფორმისა და პირადი ჰიგიენის შეძენის ხარჯი</t>
  </si>
  <si>
    <t>ზ</t>
  </si>
  <si>
    <t>ტრანსპორტის და ტექნიკის ექსპლოატაციისა და მოვლა-შენახვის ხარჯი</t>
  </si>
  <si>
    <t xml:space="preserve">   - საწვავის შეძენის ხარჯი</t>
  </si>
  <si>
    <t xml:space="preserve">   - ტრანსპორტის დაქირავების ხარჯი</t>
  </si>
  <si>
    <t>თ</t>
  </si>
  <si>
    <t>სხვა დანარჩენი საქონელი და მომსახურება</t>
  </si>
  <si>
    <t>სხვა ხარჯები</t>
  </si>
  <si>
    <t>არაფინანსური აქტივების ზრდა</t>
  </si>
  <si>
    <t xml:space="preserve">                ხარჯები სულ: </t>
  </si>
  <si>
    <t>საკუთარი შემოსავალი</t>
  </si>
  <si>
    <t>ნაშთი წლის დასაწყისისათვის</t>
  </si>
  <si>
    <t>ა(ა)იპ  ონის მუნიციპალიტეტის მხარეთმცოდნეობის მუზეუმი</t>
  </si>
  <si>
    <t>სულ წლის ფაქტი</t>
  </si>
  <si>
    <t>მ.შ. საკუთარი სახსრები</t>
  </si>
  <si>
    <t>მ.შ. მუნიციპალური ბიუჯეტი</t>
  </si>
  <si>
    <t>შემოსულობები</t>
  </si>
  <si>
    <t xml:space="preserve">   შემოსავლები</t>
  </si>
  <si>
    <t xml:space="preserve">    -შემოსავალი მუნიციპალური ბიუჯეტით</t>
  </si>
  <si>
    <t xml:space="preserve">    - საკუთარი შემოსავლები</t>
  </si>
  <si>
    <t xml:space="preserve">    - გრანტები</t>
  </si>
  <si>
    <t xml:space="preserve">   არაფინანსური აქტივების კლება</t>
  </si>
  <si>
    <t>ვალდებულებების კლება</t>
  </si>
  <si>
    <t xml:space="preserve">   საშინაო</t>
  </si>
  <si>
    <t xml:space="preserve">   საგარეო</t>
  </si>
  <si>
    <t>გადასახდელები</t>
  </si>
  <si>
    <t xml:space="preserve">   ხარჯები</t>
  </si>
  <si>
    <t xml:space="preserve">    - შრომის ანაზღაურება</t>
  </si>
  <si>
    <t xml:space="preserve">    - საქონელი და მომსახურება</t>
  </si>
  <si>
    <t xml:space="preserve">    - პროცენტი</t>
  </si>
  <si>
    <t xml:space="preserve">    - სუბსიდიები</t>
  </si>
  <si>
    <t xml:space="preserve">    - სოციალური უზრუნველყოფა</t>
  </si>
  <si>
    <t xml:space="preserve">    - სხვა ხარჯი</t>
  </si>
  <si>
    <t xml:space="preserve">   არაფინანსური აქტივების ზრდა</t>
  </si>
  <si>
    <t>ნაშთის ცვლილება</t>
  </si>
  <si>
    <t xml:space="preserve">   ფინანსური აქტივების კლება</t>
  </si>
  <si>
    <t xml:space="preserve">   ფინანსური აქტივების კლება </t>
  </si>
  <si>
    <t xml:space="preserve">  - მუნიციპალური სერვისების განვითარების სააგენტოს მომსახურების ხარჯი</t>
  </si>
  <si>
    <t>დირექტორი: ფრიდონ ორდინიძე</t>
  </si>
  <si>
    <t>შემსრულებელი: თამილა ტაბუცაძე-დვალიძე</t>
  </si>
  <si>
    <t xml:space="preserve">  -ბინის ქირა</t>
  </si>
  <si>
    <t>შემსრულებელი:  თამილა ტაბუცაძე-დვალიძე</t>
  </si>
  <si>
    <t xml:space="preserve">  -ტენდერის გამოცხადების ხარჯი</t>
  </si>
  <si>
    <t xml:space="preserve"> -წყლის ავზები</t>
  </si>
  <si>
    <t xml:space="preserve"> -კონტეინერი</t>
  </si>
  <si>
    <t xml:space="preserve">   -მიმდინარე რემონტის ხარჯი</t>
  </si>
  <si>
    <t xml:space="preserve">  -ავტონაწილების შეძენის ხარჯი</t>
  </si>
  <si>
    <t xml:space="preserve">  -ავტომობილის დაზღვევის ხარჯი</t>
  </si>
  <si>
    <t xml:space="preserve"> - თანამდებობრივი სარგო</t>
  </si>
  <si>
    <t xml:space="preserve"> -პრემია დანამატი</t>
  </si>
  <si>
    <t xml:space="preserve"> -წყალსაქაჩი ტუმბო</t>
  </si>
  <si>
    <t xml:space="preserve"> -ფინანსისტთა ასოციაციის საწევრო </t>
  </si>
  <si>
    <t>ა(ა)იპ - ონის მუნიციპალური წყალმომარაგების ქსელის მოვლა-შენახვის ცენტრის 2025 წლის  შესრულება</t>
  </si>
  <si>
    <t>2025 წლის  შესრულების ანგარიში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</si>
</sst>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a_r_i_-;\-* #,##0.00\ _L_a_r_i_-;_-* &quot;-&quot;??\ _L_a_r_i_-;_-@_-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10"/>
      <color rgb="FFC00000"/>
      <name val="Sylfaen"/>
      <family val="1"/>
    </font>
    <font>
      <sz val="10"/>
      <name val="Sylfaen"/>
      <family val="1"/>
    </font>
    <font>
      <sz val="11"/>
      <color theme="1"/>
      <name val="Sylfaen"/>
      <family val="1"/>
    </font>
    <font>
      <sz val="10"/>
      <name val="Arial Cyr"/>
    </font>
    <font>
      <sz val="11"/>
      <color theme="1"/>
      <name val="Calibri"/>
      <family val="2"/>
      <scheme val="minor"/>
    </font>
    <font>
      <sz val="9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12"/>
      <color theme="1"/>
      <name val="Calibri"/>
      <family val="2"/>
      <scheme val="minor"/>
    </font>
    <font>
      <b/>
      <sz val="9"/>
      <name val="Sylfaen"/>
      <family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164" fontId="9" fillId="0" borderId="0" applyFont="0" applyFill="0" applyBorder="0" applyAlignment="0" applyProtection="0"/>
  </cellStyleXfs>
  <cellXfs count="66">
    <xf numFmtId="0" fontId="0" fillId="0" borderId="0" xfId="0"/>
    <xf numFmtId="0" fontId="3" fillId="0" borderId="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3" fontId="5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righ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0" fillId="0" borderId="2" xfId="0" applyBorder="1"/>
    <xf numFmtId="0" fontId="3" fillId="0" borderId="10" xfId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left"/>
    </xf>
    <xf numFmtId="0" fontId="7" fillId="0" borderId="0" xfId="1" applyFont="1" applyAlignment="1">
      <alignment vertical="center"/>
    </xf>
    <xf numFmtId="0" fontId="7" fillId="0" borderId="0" xfId="1" applyFont="1"/>
    <xf numFmtId="0" fontId="10" fillId="2" borderId="2" xfId="1" applyFont="1" applyFill="1" applyBorder="1" applyAlignment="1">
      <alignment vertical="center"/>
    </xf>
    <xf numFmtId="0" fontId="10" fillId="2" borderId="2" xfId="1" applyFont="1" applyFill="1" applyBorder="1" applyAlignment="1">
      <alignment vertical="center" wrapText="1"/>
    </xf>
    <xf numFmtId="0" fontId="6" fillId="2" borderId="2" xfId="1" applyFont="1" applyFill="1" applyBorder="1" applyAlignment="1">
      <alignment vertical="center"/>
    </xf>
    <xf numFmtId="3" fontId="6" fillId="2" borderId="2" xfId="1" applyNumberFormat="1" applyFont="1" applyFill="1" applyBorder="1" applyAlignment="1">
      <alignment horizontal="center" vertical="center"/>
    </xf>
    <xf numFmtId="4" fontId="6" fillId="2" borderId="2" xfId="1" applyNumberFormat="1" applyFont="1" applyFill="1" applyBorder="1" applyAlignment="1">
      <alignment horizontal="center" vertical="center"/>
    </xf>
    <xf numFmtId="3" fontId="6" fillId="2" borderId="10" xfId="1" applyNumberFormat="1" applyFont="1" applyFill="1" applyBorder="1" applyAlignment="1">
      <alignment horizontal="center" vertical="center"/>
    </xf>
    <xf numFmtId="3" fontId="6" fillId="2" borderId="8" xfId="1" applyNumberFormat="1" applyFont="1" applyFill="1" applyBorder="1" applyAlignment="1">
      <alignment horizontal="center" vertical="center"/>
    </xf>
    <xf numFmtId="4" fontId="6" fillId="2" borderId="8" xfId="1" applyNumberFormat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vertical="center"/>
    </xf>
    <xf numFmtId="3" fontId="12" fillId="2" borderId="2" xfId="1" applyNumberFormat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vertical="center"/>
    </xf>
    <xf numFmtId="0" fontId="12" fillId="2" borderId="2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3" fillId="0" borderId="0" xfId="0" applyFont="1"/>
    <xf numFmtId="3" fontId="6" fillId="0" borderId="2" xfId="1" applyNumberFormat="1" applyFont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3" fontId="0" fillId="0" borderId="2" xfId="0" applyNumberFormat="1" applyBorder="1" applyAlignment="1">
      <alignment horizontal="center"/>
    </xf>
    <xf numFmtId="4" fontId="0" fillId="0" borderId="0" xfId="0" applyNumberFormat="1"/>
    <xf numFmtId="0" fontId="11" fillId="2" borderId="12" xfId="1" applyFont="1" applyFill="1" applyBorder="1" applyAlignment="1">
      <alignment horizontal="right" vertical="center"/>
    </xf>
    <xf numFmtId="3" fontId="6" fillId="2" borderId="13" xfId="1" applyNumberFormat="1" applyFont="1" applyFill="1" applyBorder="1" applyAlignment="1">
      <alignment horizontal="center" vertical="center"/>
    </xf>
    <xf numFmtId="3" fontId="12" fillId="2" borderId="7" xfId="1" applyNumberFormat="1" applyFont="1" applyFill="1" applyBorder="1" applyAlignment="1">
      <alignment horizontal="center" vertical="center"/>
    </xf>
    <xf numFmtId="3" fontId="6" fillId="2" borderId="11" xfId="1" applyNumberFormat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14" fillId="2" borderId="2" xfId="1" applyFont="1" applyFill="1" applyBorder="1" applyAlignment="1">
      <alignment vertical="center"/>
    </xf>
    <xf numFmtId="0" fontId="14" fillId="2" borderId="2" xfId="1" applyFont="1" applyFill="1" applyBorder="1" applyAlignment="1">
      <alignment vertical="center" wrapText="1"/>
    </xf>
    <xf numFmtId="0" fontId="4" fillId="0" borderId="2" xfId="1" applyFont="1" applyBorder="1" applyAlignment="1">
      <alignment horizontal="right" vertical="center"/>
    </xf>
    <xf numFmtId="0" fontId="1" fillId="0" borderId="0" xfId="0" applyFont="1"/>
    <xf numFmtId="0" fontId="4" fillId="2" borderId="2" xfId="1" applyFont="1" applyFill="1" applyBorder="1" applyAlignment="1">
      <alignment horizontal="center" vertical="center"/>
    </xf>
    <xf numFmtId="0" fontId="0" fillId="2" borderId="0" xfId="0" applyFill="1"/>
    <xf numFmtId="0" fontId="3" fillId="2" borderId="10" xfId="1" applyFont="1" applyFill="1" applyBorder="1" applyAlignment="1">
      <alignment horizontal="center" vertical="center"/>
    </xf>
    <xf numFmtId="3" fontId="6" fillId="2" borderId="2" xfId="1" applyNumberFormat="1" applyFont="1" applyFill="1" applyBorder="1" applyAlignment="1">
      <alignment horizontal="left" vertical="center"/>
    </xf>
    <xf numFmtId="4" fontId="12" fillId="2" borderId="2" xfId="1" applyNumberFormat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left" vertical="center"/>
    </xf>
    <xf numFmtId="4" fontId="0" fillId="0" borderId="2" xfId="0" applyNumberFormat="1" applyBorder="1" applyAlignment="1">
      <alignment horizontal="left"/>
    </xf>
    <xf numFmtId="4" fontId="15" fillId="2" borderId="0" xfId="0" applyNumberFormat="1" applyFont="1" applyFill="1"/>
    <xf numFmtId="3" fontId="15" fillId="2" borderId="2" xfId="0" applyNumberFormat="1" applyFont="1" applyFill="1" applyBorder="1" applyAlignment="1">
      <alignment horizontal="center"/>
    </xf>
    <xf numFmtId="0" fontId="15" fillId="2" borderId="2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wrapText="1"/>
    </xf>
  </cellXfs>
  <cellStyles count="4">
    <cellStyle name="Comma 5" xfId="3" xr:uid="{00000000-0005-0000-0000-000000000000}"/>
    <cellStyle name="Îáû÷íûé_ÐÎÌÀÍ--Ø-8" xfId="2" xr:uid="{00000000-0005-0000-0000-000001000000}"/>
    <cellStyle name="Normal" xfId="0" builtinId="0"/>
    <cellStyle name="Normal 30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7"/>
  <sheetViews>
    <sheetView topLeftCell="A34" workbookViewId="0">
      <selection activeCell="N32" sqref="N32"/>
    </sheetView>
  </sheetViews>
  <sheetFormatPr defaultRowHeight="15"/>
  <cols>
    <col min="1" max="1" width="4.7109375" customWidth="1"/>
    <col min="2" max="2" width="52" customWidth="1"/>
    <col min="3" max="5" width="9.140625" customWidth="1"/>
    <col min="6" max="6" width="10.5703125" customWidth="1"/>
    <col min="7" max="7" width="10.7109375" customWidth="1"/>
    <col min="8" max="8" width="9.140625" customWidth="1"/>
    <col min="9" max="9" width="11" customWidth="1"/>
    <col min="10" max="10" width="12.42578125" style="29" customWidth="1"/>
    <col min="11" max="11" width="9.140625" customWidth="1"/>
  </cols>
  <sheetData>
    <row r="1" spans="1:11" ht="23.25" customHeight="1">
      <c r="A1" s="55" t="s">
        <v>91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32.25" customHeight="1">
      <c r="A2" s="60" t="s">
        <v>0</v>
      </c>
      <c r="B2" s="62" t="s">
        <v>1</v>
      </c>
      <c r="C2" s="56" t="s">
        <v>2</v>
      </c>
      <c r="D2" s="57"/>
      <c r="E2" s="58"/>
      <c r="F2" s="59" t="s">
        <v>3</v>
      </c>
      <c r="G2" s="59"/>
      <c r="H2" s="59"/>
      <c r="I2" s="57" t="s">
        <v>4</v>
      </c>
      <c r="J2" s="57"/>
      <c r="K2" s="58"/>
    </row>
    <row r="3" spans="1:11" ht="30.75" thickBot="1">
      <c r="A3" s="61"/>
      <c r="B3" s="63"/>
      <c r="C3" s="2" t="s">
        <v>5</v>
      </c>
      <c r="D3" s="2" t="s">
        <v>6</v>
      </c>
      <c r="E3" s="2" t="s">
        <v>7</v>
      </c>
      <c r="F3" s="2" t="s">
        <v>5</v>
      </c>
      <c r="G3" s="2" t="s">
        <v>6</v>
      </c>
      <c r="H3" s="2" t="s">
        <v>7</v>
      </c>
      <c r="I3" s="2" t="s">
        <v>5</v>
      </c>
      <c r="J3" s="2" t="s">
        <v>6</v>
      </c>
      <c r="K3" s="2" t="s">
        <v>7</v>
      </c>
    </row>
    <row r="4" spans="1:11" ht="17.25" customHeight="1" thickTop="1">
      <c r="A4" s="1"/>
      <c r="B4" s="4" t="s">
        <v>8</v>
      </c>
      <c r="C4" s="3">
        <v>9</v>
      </c>
      <c r="D4" s="3">
        <v>9</v>
      </c>
      <c r="E4" s="3"/>
      <c r="F4" s="3">
        <f>G4+H4</f>
        <v>0</v>
      </c>
      <c r="G4" s="5"/>
      <c r="H4" s="5"/>
      <c r="I4" s="3">
        <f>J4+K4</f>
        <v>9</v>
      </c>
      <c r="J4" s="32">
        <v>9</v>
      </c>
      <c r="K4" s="5"/>
    </row>
    <row r="5" spans="1:11" ht="17.25" customHeight="1">
      <c r="A5" s="1">
        <v>1</v>
      </c>
      <c r="B5" s="19" t="s">
        <v>9</v>
      </c>
      <c r="C5" s="20">
        <f>D5+E5</f>
        <v>122913</v>
      </c>
      <c r="D5" s="20">
        <f>D6+D7</f>
        <v>122913</v>
      </c>
      <c r="E5" s="20">
        <f t="shared" ref="E5:G5" si="0">E6+E7</f>
        <v>0</v>
      </c>
      <c r="F5" s="20">
        <f>G5</f>
        <v>122913</v>
      </c>
      <c r="G5" s="20">
        <f t="shared" si="0"/>
        <v>122913</v>
      </c>
      <c r="H5" s="20"/>
      <c r="I5" s="20">
        <f>J5</f>
        <v>122913</v>
      </c>
      <c r="J5" s="20">
        <f>J6+J7</f>
        <v>122913</v>
      </c>
      <c r="K5" s="20"/>
    </row>
    <row r="6" spans="1:11" ht="17.25" customHeight="1">
      <c r="A6" s="1"/>
      <c r="B6" s="50" t="s">
        <v>87</v>
      </c>
      <c r="C6" s="20">
        <f>D6+E6</f>
        <v>115445</v>
      </c>
      <c r="D6" s="20">
        <v>115445</v>
      </c>
      <c r="E6" s="20"/>
      <c r="F6" s="20">
        <f t="shared" ref="F6:F7" si="1">G6</f>
        <v>115445</v>
      </c>
      <c r="G6" s="20">
        <v>115445</v>
      </c>
      <c r="H6" s="20"/>
      <c r="I6" s="20">
        <f t="shared" ref="I6:I7" si="2">J6</f>
        <v>115445</v>
      </c>
      <c r="J6" s="20">
        <v>115445</v>
      </c>
      <c r="K6" s="20"/>
    </row>
    <row r="7" spans="1:11" ht="17.25" customHeight="1">
      <c r="A7" s="1"/>
      <c r="B7" s="19" t="s">
        <v>88</v>
      </c>
      <c r="C7" s="20">
        <f>D7+E7</f>
        <v>7468</v>
      </c>
      <c r="D7" s="20">
        <v>7468</v>
      </c>
      <c r="E7" s="20"/>
      <c r="F7" s="20">
        <f t="shared" si="1"/>
        <v>7468</v>
      </c>
      <c r="G7" s="20">
        <v>7468</v>
      </c>
      <c r="H7" s="20"/>
      <c r="I7" s="20">
        <f t="shared" si="2"/>
        <v>7468</v>
      </c>
      <c r="J7" s="20">
        <v>7468</v>
      </c>
      <c r="K7" s="20"/>
    </row>
    <row r="8" spans="1:11" ht="17.25" customHeight="1">
      <c r="A8" s="1">
        <v>2</v>
      </c>
      <c r="B8" s="19" t="s">
        <v>10</v>
      </c>
      <c r="C8" s="20">
        <f t="shared" ref="C8:C51" si="3">D8+E8</f>
        <v>78370</v>
      </c>
      <c r="D8" s="20">
        <f>D9+D10+D11+D29+D31+D32+D38</f>
        <v>76570</v>
      </c>
      <c r="E8" s="20">
        <f t="shared" ref="E8:G8" si="4">E9+E10+E11+E29+E31+E32+E38</f>
        <v>1800</v>
      </c>
      <c r="F8" s="20">
        <f t="shared" si="4"/>
        <v>78370</v>
      </c>
      <c r="G8" s="20">
        <f t="shared" si="4"/>
        <v>76570</v>
      </c>
      <c r="H8" s="20">
        <f>H9+H11+H29+H31+H32+H38</f>
        <v>1800</v>
      </c>
      <c r="I8" s="20">
        <f>I9+J10+I11+I29+I31+I32+I38</f>
        <v>75639</v>
      </c>
      <c r="J8" s="20">
        <f>J9+J10+J11+J29+J31+J32+J38</f>
        <v>74639</v>
      </c>
      <c r="K8" s="20">
        <f>K9+K11+K29+K31+K32+K38</f>
        <v>1000</v>
      </c>
    </row>
    <row r="9" spans="1:11" ht="17.25" customHeight="1">
      <c r="A9" s="6" t="s">
        <v>11</v>
      </c>
      <c r="B9" s="17" t="s">
        <v>12</v>
      </c>
      <c r="C9" s="20">
        <f t="shared" si="3"/>
        <v>0</v>
      </c>
      <c r="D9" s="20">
        <v>0</v>
      </c>
      <c r="E9" s="20">
        <v>0</v>
      </c>
      <c r="F9" s="20">
        <f t="shared" ref="F9:F44" si="5">G9+H9</f>
        <v>0</v>
      </c>
      <c r="G9" s="20">
        <v>0</v>
      </c>
      <c r="H9" s="20"/>
      <c r="I9" s="20">
        <f>J9+K9</f>
        <v>0</v>
      </c>
      <c r="J9" s="20">
        <v>0</v>
      </c>
      <c r="K9" s="20"/>
    </row>
    <row r="10" spans="1:11" ht="17.25" customHeight="1">
      <c r="A10" s="6" t="s">
        <v>13</v>
      </c>
      <c r="B10" s="17" t="s">
        <v>14</v>
      </c>
      <c r="C10" s="20">
        <f t="shared" si="3"/>
        <v>800</v>
      </c>
      <c r="D10" s="20">
        <v>800</v>
      </c>
      <c r="E10" s="20">
        <v>0</v>
      </c>
      <c r="F10" s="20">
        <f t="shared" si="5"/>
        <v>800</v>
      </c>
      <c r="G10" s="20">
        <v>800</v>
      </c>
      <c r="H10" s="20"/>
      <c r="I10" s="20">
        <f>J10+K10</f>
        <v>800</v>
      </c>
      <c r="J10" s="20">
        <v>800</v>
      </c>
      <c r="K10" s="20"/>
    </row>
    <row r="11" spans="1:11" ht="17.25" customHeight="1">
      <c r="A11" s="6" t="s">
        <v>15</v>
      </c>
      <c r="B11" s="17" t="s">
        <v>16</v>
      </c>
      <c r="C11" s="20">
        <f t="shared" si="3"/>
        <v>32527</v>
      </c>
      <c r="D11" s="20">
        <f>D12+D13+D14+D15+D18+D19+D20+D21+D22+D25</f>
        <v>31727</v>
      </c>
      <c r="E11" s="20">
        <f>SUM(E12:E15,E18:E22,E25)</f>
        <v>800</v>
      </c>
      <c r="F11" s="20">
        <f t="shared" si="5"/>
        <v>32527</v>
      </c>
      <c r="G11" s="20">
        <f>G12+G13+G14+G15+G18+G19+G20+G21+G22+G25</f>
        <v>31727</v>
      </c>
      <c r="H11" s="20">
        <f>SUM(H12:H15,H18:H22,H25)</f>
        <v>800</v>
      </c>
      <c r="I11" s="20">
        <f t="shared" ref="I11:I46" si="6">SUM(J11:K11)</f>
        <v>29901.359999999997</v>
      </c>
      <c r="J11" s="20">
        <f>SUM(J12:J15,J18:J22,J25)</f>
        <v>29901.359999999997</v>
      </c>
      <c r="K11" s="20">
        <f>SUM(K12:K15,K18:K22,K25)</f>
        <v>0</v>
      </c>
    </row>
    <row r="12" spans="1:11" ht="17.25" customHeight="1">
      <c r="A12" s="6"/>
      <c r="B12" s="17" t="s">
        <v>17</v>
      </c>
      <c r="C12" s="20">
        <f t="shared" si="3"/>
        <v>1000</v>
      </c>
      <c r="D12" s="20">
        <v>1000</v>
      </c>
      <c r="E12" s="20">
        <v>0</v>
      </c>
      <c r="F12" s="20">
        <f>G12</f>
        <v>1000</v>
      </c>
      <c r="G12" s="20">
        <v>1000</v>
      </c>
      <c r="H12" s="20"/>
      <c r="I12" s="20">
        <f>J12</f>
        <v>1000</v>
      </c>
      <c r="J12" s="20">
        <v>1000</v>
      </c>
      <c r="K12" s="20"/>
    </row>
    <row r="13" spans="1:11" ht="17.25" customHeight="1">
      <c r="A13" s="6"/>
      <c r="B13" s="17" t="s">
        <v>18</v>
      </c>
      <c r="C13" s="20">
        <f t="shared" si="3"/>
        <v>0</v>
      </c>
      <c r="D13" s="20">
        <v>0</v>
      </c>
      <c r="E13" s="20">
        <v>0</v>
      </c>
      <c r="F13" s="20">
        <f t="shared" ref="F13:F14" si="7">G13</f>
        <v>0</v>
      </c>
      <c r="G13" s="20">
        <v>0</v>
      </c>
      <c r="H13" s="20"/>
      <c r="I13" s="20">
        <f t="shared" si="6"/>
        <v>0</v>
      </c>
      <c r="J13" s="20"/>
      <c r="K13" s="20"/>
    </row>
    <row r="14" spans="1:11" ht="17.25" customHeight="1">
      <c r="A14" s="6"/>
      <c r="B14" s="17" t="s">
        <v>19</v>
      </c>
      <c r="C14" s="20">
        <f t="shared" si="3"/>
        <v>0</v>
      </c>
      <c r="D14" s="20">
        <v>0</v>
      </c>
      <c r="E14" s="20">
        <v>0</v>
      </c>
      <c r="F14" s="20">
        <f t="shared" si="7"/>
        <v>0</v>
      </c>
      <c r="G14" s="20">
        <v>0</v>
      </c>
      <c r="H14" s="20"/>
      <c r="I14" s="20">
        <f t="shared" si="6"/>
        <v>0</v>
      </c>
      <c r="J14" s="20"/>
      <c r="K14" s="20"/>
    </row>
    <row r="15" spans="1:11" ht="23.25" customHeight="1">
      <c r="A15" s="6"/>
      <c r="B15" s="18" t="s">
        <v>20</v>
      </c>
      <c r="C15" s="20">
        <f t="shared" si="3"/>
        <v>90</v>
      </c>
      <c r="D15" s="20">
        <f>SUM(D16:D17)</f>
        <v>90</v>
      </c>
      <c r="E15" s="20">
        <v>0</v>
      </c>
      <c r="F15" s="20">
        <f t="shared" si="5"/>
        <v>90</v>
      </c>
      <c r="G15" s="20">
        <f>SUM(G16:G17)</f>
        <v>90</v>
      </c>
      <c r="H15" s="20">
        <f>SUM(H16:H17)</f>
        <v>0</v>
      </c>
      <c r="I15" s="20">
        <f t="shared" si="6"/>
        <v>90</v>
      </c>
      <c r="J15" s="20">
        <f>SUM(J16:J17)</f>
        <v>90</v>
      </c>
      <c r="K15" s="20">
        <f>SUM(K16:K17)</f>
        <v>0</v>
      </c>
    </row>
    <row r="16" spans="1:11" ht="17.25" customHeight="1">
      <c r="A16" s="6"/>
      <c r="B16" s="18" t="s">
        <v>21</v>
      </c>
      <c r="C16" s="20">
        <f t="shared" si="3"/>
        <v>0</v>
      </c>
      <c r="D16" s="20">
        <v>0</v>
      </c>
      <c r="E16" s="20">
        <v>0</v>
      </c>
      <c r="F16" s="20">
        <f t="shared" si="5"/>
        <v>0</v>
      </c>
      <c r="G16" s="20"/>
      <c r="H16" s="20"/>
      <c r="I16" s="20">
        <f t="shared" si="6"/>
        <v>0</v>
      </c>
      <c r="J16" s="20"/>
      <c r="K16" s="20"/>
    </row>
    <row r="17" spans="1:11" ht="17.25" customHeight="1">
      <c r="A17" s="6"/>
      <c r="B17" s="17" t="s">
        <v>22</v>
      </c>
      <c r="C17" s="20">
        <f t="shared" si="3"/>
        <v>90</v>
      </c>
      <c r="D17" s="20">
        <v>90</v>
      </c>
      <c r="E17" s="20">
        <v>0</v>
      </c>
      <c r="F17" s="20">
        <f t="shared" si="5"/>
        <v>90</v>
      </c>
      <c r="G17" s="20">
        <v>90</v>
      </c>
      <c r="H17" s="20"/>
      <c r="I17" s="20">
        <f t="shared" si="6"/>
        <v>90</v>
      </c>
      <c r="J17" s="20">
        <v>90</v>
      </c>
      <c r="K17" s="20"/>
    </row>
    <row r="18" spans="1:11" ht="23.25" customHeight="1">
      <c r="A18" s="6"/>
      <c r="B18" s="18" t="s">
        <v>23</v>
      </c>
      <c r="C18" s="20">
        <v>0</v>
      </c>
      <c r="D18" s="20">
        <v>0</v>
      </c>
      <c r="E18" s="20">
        <v>0</v>
      </c>
      <c r="F18" s="20"/>
      <c r="G18" s="20"/>
      <c r="H18" s="20"/>
      <c r="I18" s="20">
        <f t="shared" si="6"/>
        <v>0</v>
      </c>
      <c r="J18" s="20"/>
      <c r="K18" s="20"/>
    </row>
    <row r="19" spans="1:11" ht="17.25" customHeight="1">
      <c r="A19" s="6"/>
      <c r="B19" s="18" t="s">
        <v>24</v>
      </c>
      <c r="C19" s="20">
        <f t="shared" si="3"/>
        <v>30217</v>
      </c>
      <c r="D19" s="20">
        <v>29417</v>
      </c>
      <c r="E19" s="20">
        <v>800</v>
      </c>
      <c r="F19" s="20">
        <f t="shared" si="5"/>
        <v>30217</v>
      </c>
      <c r="G19" s="20">
        <v>29417</v>
      </c>
      <c r="H19" s="20">
        <v>800</v>
      </c>
      <c r="I19" s="20">
        <f t="shared" si="6"/>
        <v>27594.1</v>
      </c>
      <c r="J19" s="20">
        <v>27594.1</v>
      </c>
      <c r="K19" s="20"/>
    </row>
    <row r="20" spans="1:11" ht="17.25" customHeight="1">
      <c r="A20" s="6"/>
      <c r="B20" s="18" t="s">
        <v>25</v>
      </c>
      <c r="C20" s="20">
        <f t="shared" si="3"/>
        <v>200</v>
      </c>
      <c r="D20" s="20">
        <v>200</v>
      </c>
      <c r="E20" s="20">
        <v>0</v>
      </c>
      <c r="F20" s="20">
        <f t="shared" si="5"/>
        <v>200</v>
      </c>
      <c r="G20" s="20">
        <v>200</v>
      </c>
      <c r="H20" s="20"/>
      <c r="I20" s="20">
        <f t="shared" si="6"/>
        <v>200</v>
      </c>
      <c r="J20" s="20">
        <v>200</v>
      </c>
      <c r="K20" s="20"/>
    </row>
    <row r="21" spans="1:11" ht="22.5" customHeight="1">
      <c r="A21" s="6"/>
      <c r="B21" s="18" t="s">
        <v>26</v>
      </c>
      <c r="C21" s="20">
        <f t="shared" si="3"/>
        <v>0</v>
      </c>
      <c r="D21" s="20">
        <v>0</v>
      </c>
      <c r="E21" s="20">
        <v>0</v>
      </c>
      <c r="F21" s="20">
        <f t="shared" si="5"/>
        <v>0</v>
      </c>
      <c r="G21" s="20"/>
      <c r="H21" s="20"/>
      <c r="I21" s="20">
        <f t="shared" si="6"/>
        <v>0</v>
      </c>
      <c r="J21" s="20"/>
      <c r="K21" s="20"/>
    </row>
    <row r="22" spans="1:11" ht="17.25" customHeight="1">
      <c r="A22" s="6"/>
      <c r="B22" s="17" t="s">
        <v>27</v>
      </c>
      <c r="C22" s="20">
        <f t="shared" si="3"/>
        <v>1020</v>
      </c>
      <c r="D22" s="20">
        <f>D23+D24</f>
        <v>1020</v>
      </c>
      <c r="E22" s="20">
        <f t="shared" ref="E22" si="8">SUM(E23:E24)</f>
        <v>0</v>
      </c>
      <c r="F22" s="20">
        <f t="shared" si="5"/>
        <v>1020</v>
      </c>
      <c r="G22" s="20">
        <f>G23+G24</f>
        <v>1020</v>
      </c>
      <c r="H22" s="20">
        <f t="shared" ref="H22" si="9">SUM(H23:H24)</f>
        <v>0</v>
      </c>
      <c r="I22" s="20">
        <f t="shared" si="6"/>
        <v>1017.26</v>
      </c>
      <c r="J22" s="20">
        <f t="shared" ref="J22:K22" si="10">SUM(J23:J24)</f>
        <v>1017.26</v>
      </c>
      <c r="K22" s="20">
        <f t="shared" si="10"/>
        <v>0</v>
      </c>
    </row>
    <row r="23" spans="1:11" ht="17.25" customHeight="1">
      <c r="A23" s="6"/>
      <c r="B23" s="17" t="s">
        <v>28</v>
      </c>
      <c r="C23" s="20">
        <f t="shared" si="3"/>
        <v>0</v>
      </c>
      <c r="D23" s="20">
        <v>0</v>
      </c>
      <c r="E23" s="20">
        <v>0</v>
      </c>
      <c r="F23" s="20">
        <f t="shared" si="5"/>
        <v>0</v>
      </c>
      <c r="G23" s="20">
        <v>0</v>
      </c>
      <c r="H23" s="20"/>
      <c r="I23" s="20">
        <f t="shared" si="6"/>
        <v>0</v>
      </c>
      <c r="J23" s="20">
        <v>0</v>
      </c>
      <c r="K23" s="20"/>
    </row>
    <row r="24" spans="1:11" ht="17.25" customHeight="1">
      <c r="A24" s="6"/>
      <c r="B24" s="17" t="s">
        <v>29</v>
      </c>
      <c r="C24" s="20">
        <f t="shared" si="3"/>
        <v>1020</v>
      </c>
      <c r="D24" s="20">
        <v>1020</v>
      </c>
      <c r="E24" s="20">
        <v>0</v>
      </c>
      <c r="F24" s="20">
        <f t="shared" si="5"/>
        <v>1020</v>
      </c>
      <c r="G24" s="20">
        <v>1020</v>
      </c>
      <c r="H24" s="20"/>
      <c r="I24" s="20">
        <f t="shared" si="6"/>
        <v>1017.26</v>
      </c>
      <c r="J24" s="20">
        <v>1017.26</v>
      </c>
      <c r="K24" s="20"/>
    </row>
    <row r="25" spans="1:11" ht="17.25" customHeight="1">
      <c r="A25" s="6"/>
      <c r="B25" s="17" t="s">
        <v>30</v>
      </c>
      <c r="C25" s="20">
        <f t="shared" si="3"/>
        <v>0</v>
      </c>
      <c r="D25" s="20">
        <f>SUM(D26:D28)</f>
        <v>0</v>
      </c>
      <c r="E25" s="20">
        <f>SUM(E26:E28)</f>
        <v>0</v>
      </c>
      <c r="F25" s="20">
        <f t="shared" si="5"/>
        <v>0</v>
      </c>
      <c r="G25" s="20">
        <f>SUM(G26:G28)</f>
        <v>0</v>
      </c>
      <c r="H25" s="20">
        <f>SUM(H26:H28)</f>
        <v>0</v>
      </c>
      <c r="I25" s="20">
        <f t="shared" si="6"/>
        <v>0</v>
      </c>
      <c r="J25" s="21">
        <f>SUM(J26:J28)</f>
        <v>0</v>
      </c>
      <c r="K25" s="20">
        <f>SUM(K26:K28)</f>
        <v>0</v>
      </c>
    </row>
    <row r="26" spans="1:11" ht="17.25" customHeight="1">
      <c r="A26" s="6"/>
      <c r="B26" s="17" t="s">
        <v>31</v>
      </c>
      <c r="C26" s="20">
        <f t="shared" si="3"/>
        <v>0</v>
      </c>
      <c r="D26" s="20">
        <v>0</v>
      </c>
      <c r="E26" s="20">
        <v>0</v>
      </c>
      <c r="F26" s="20">
        <f t="shared" si="5"/>
        <v>0</v>
      </c>
      <c r="G26" s="20">
        <v>0</v>
      </c>
      <c r="H26" s="20"/>
      <c r="I26" s="20">
        <f t="shared" si="6"/>
        <v>0</v>
      </c>
      <c r="J26" s="21"/>
      <c r="K26" s="20"/>
    </row>
    <row r="27" spans="1:11" ht="17.25" customHeight="1">
      <c r="A27" s="6"/>
      <c r="B27" s="18" t="s">
        <v>32</v>
      </c>
      <c r="C27" s="20">
        <f t="shared" si="3"/>
        <v>0</v>
      </c>
      <c r="D27" s="20">
        <v>0</v>
      </c>
      <c r="E27" s="20">
        <v>0</v>
      </c>
      <c r="F27" s="20">
        <f t="shared" si="5"/>
        <v>0</v>
      </c>
      <c r="G27" s="20"/>
      <c r="H27" s="20"/>
      <c r="I27" s="20">
        <f t="shared" si="6"/>
        <v>0</v>
      </c>
      <c r="J27" s="21"/>
      <c r="K27" s="20"/>
    </row>
    <row r="28" spans="1:11" ht="17.25" customHeight="1">
      <c r="A28" s="6"/>
      <c r="B28" s="18" t="s">
        <v>33</v>
      </c>
      <c r="C28" s="20">
        <f t="shared" si="3"/>
        <v>0</v>
      </c>
      <c r="D28" s="20">
        <v>0</v>
      </c>
      <c r="E28" s="20">
        <v>0</v>
      </c>
      <c r="F28" s="20">
        <f t="shared" si="5"/>
        <v>0</v>
      </c>
      <c r="G28" s="20">
        <v>0</v>
      </c>
      <c r="H28" s="20"/>
      <c r="I28" s="20">
        <f t="shared" si="6"/>
        <v>0</v>
      </c>
      <c r="J28" s="20"/>
      <c r="K28" s="20"/>
    </row>
    <row r="29" spans="1:11" ht="17.25" customHeight="1">
      <c r="A29" s="6" t="s">
        <v>34</v>
      </c>
      <c r="B29" s="17" t="s">
        <v>35</v>
      </c>
      <c r="C29" s="20">
        <f t="shared" si="3"/>
        <v>0</v>
      </c>
      <c r="D29" s="20"/>
      <c r="E29" s="20">
        <v>0</v>
      </c>
      <c r="F29" s="20">
        <f t="shared" si="5"/>
        <v>0</v>
      </c>
      <c r="G29" s="20"/>
      <c r="H29" s="20"/>
      <c r="I29" s="20">
        <f t="shared" si="6"/>
        <v>0</v>
      </c>
      <c r="J29" s="20"/>
      <c r="K29" s="20"/>
    </row>
    <row r="30" spans="1:11" ht="17.25" customHeight="1">
      <c r="A30" s="6" t="s">
        <v>36</v>
      </c>
      <c r="B30" s="17" t="s">
        <v>37</v>
      </c>
      <c r="C30" s="20">
        <f t="shared" si="3"/>
        <v>0</v>
      </c>
      <c r="D30" s="20"/>
      <c r="E30" s="20">
        <v>0</v>
      </c>
      <c r="F30" s="20">
        <f t="shared" si="5"/>
        <v>0</v>
      </c>
      <c r="G30" s="20"/>
      <c r="H30" s="20"/>
      <c r="I30" s="20">
        <f t="shared" si="6"/>
        <v>0</v>
      </c>
      <c r="J30" s="20"/>
      <c r="K30" s="20"/>
    </row>
    <row r="31" spans="1:11" s="44" customFormat="1" ht="23.25" customHeight="1">
      <c r="A31" s="43" t="s">
        <v>38</v>
      </c>
      <c r="B31" s="42" t="s">
        <v>39</v>
      </c>
      <c r="C31" s="26">
        <f t="shared" si="3"/>
        <v>2050</v>
      </c>
      <c r="D31" s="26">
        <v>2050</v>
      </c>
      <c r="E31" s="26">
        <v>0</v>
      </c>
      <c r="F31" s="26">
        <f t="shared" si="5"/>
        <v>2050</v>
      </c>
      <c r="G31" s="26">
        <v>2050</v>
      </c>
      <c r="H31" s="26"/>
      <c r="I31" s="26">
        <f t="shared" si="6"/>
        <v>2050</v>
      </c>
      <c r="J31" s="26">
        <v>2050</v>
      </c>
      <c r="K31" s="26"/>
    </row>
    <row r="32" spans="1:11" s="44" customFormat="1" ht="25.5" customHeight="1">
      <c r="A32" s="43" t="s">
        <v>40</v>
      </c>
      <c r="B32" s="42" t="s">
        <v>41</v>
      </c>
      <c r="C32" s="26">
        <f t="shared" si="3"/>
        <v>34135</v>
      </c>
      <c r="D32" s="26">
        <f>SUM(D33:D37)</f>
        <v>33135</v>
      </c>
      <c r="E32" s="26">
        <f t="shared" ref="E32:H32" si="11">SUM(E33:E37)</f>
        <v>1000</v>
      </c>
      <c r="F32" s="26">
        <f t="shared" si="11"/>
        <v>34135</v>
      </c>
      <c r="G32" s="26">
        <f t="shared" si="11"/>
        <v>33135</v>
      </c>
      <c r="H32" s="26">
        <f t="shared" si="11"/>
        <v>1000</v>
      </c>
      <c r="I32" s="26">
        <f t="shared" si="6"/>
        <v>34130.44</v>
      </c>
      <c r="J32" s="26">
        <f>SUM(J33:J37)</f>
        <v>33130.44</v>
      </c>
      <c r="K32" s="26">
        <f t="shared" ref="K32" si="12">SUM(K33:K35)</f>
        <v>1000</v>
      </c>
    </row>
    <row r="33" spans="1:11" ht="17.25" customHeight="1">
      <c r="A33" s="6"/>
      <c r="B33" s="18" t="s">
        <v>42</v>
      </c>
      <c r="C33" s="20">
        <f t="shared" si="3"/>
        <v>10435</v>
      </c>
      <c r="D33" s="20">
        <v>10435</v>
      </c>
      <c r="E33" s="20">
        <v>0</v>
      </c>
      <c r="F33" s="20">
        <f t="shared" si="5"/>
        <v>10435</v>
      </c>
      <c r="G33" s="20">
        <v>10435</v>
      </c>
      <c r="H33" s="20"/>
      <c r="I33" s="20">
        <f t="shared" si="6"/>
        <v>10434.44</v>
      </c>
      <c r="J33" s="20">
        <v>10434.44</v>
      </c>
      <c r="K33" s="20"/>
    </row>
    <row r="34" spans="1:11" ht="17.25" customHeight="1">
      <c r="A34" s="6"/>
      <c r="B34" s="18" t="s">
        <v>84</v>
      </c>
      <c r="C34" s="20">
        <f t="shared" si="3"/>
        <v>4930</v>
      </c>
      <c r="D34" s="20">
        <v>4930</v>
      </c>
      <c r="E34" s="20">
        <v>0</v>
      </c>
      <c r="F34" s="20">
        <f t="shared" si="5"/>
        <v>4930</v>
      </c>
      <c r="G34" s="20">
        <v>4930</v>
      </c>
      <c r="H34" s="20"/>
      <c r="I34" s="20">
        <f>SUM(J34:K34)</f>
        <v>4930</v>
      </c>
      <c r="J34" s="20">
        <v>4930</v>
      </c>
      <c r="K34" s="20"/>
    </row>
    <row r="35" spans="1:11" ht="17.25" customHeight="1">
      <c r="A35" s="6"/>
      <c r="B35" s="18" t="s">
        <v>43</v>
      </c>
      <c r="C35" s="20">
        <f t="shared" si="3"/>
        <v>12350</v>
      </c>
      <c r="D35" s="20">
        <v>11350</v>
      </c>
      <c r="E35" s="20">
        <v>1000</v>
      </c>
      <c r="F35" s="20">
        <f t="shared" si="5"/>
        <v>12350</v>
      </c>
      <c r="G35" s="20">
        <v>11350</v>
      </c>
      <c r="H35" s="20">
        <v>1000</v>
      </c>
      <c r="I35" s="20">
        <f>SUM(J35:K35)</f>
        <v>12350</v>
      </c>
      <c r="J35" s="20">
        <v>11350</v>
      </c>
      <c r="K35" s="20">
        <v>1000</v>
      </c>
    </row>
    <row r="36" spans="1:11" ht="17.25" customHeight="1">
      <c r="A36" s="6"/>
      <c r="B36" s="18" t="s">
        <v>85</v>
      </c>
      <c r="C36" s="20">
        <f t="shared" si="3"/>
        <v>6420</v>
      </c>
      <c r="D36" s="20">
        <v>6420</v>
      </c>
      <c r="E36" s="20"/>
      <c r="F36" s="20">
        <f t="shared" si="5"/>
        <v>6420</v>
      </c>
      <c r="G36" s="20">
        <v>6420</v>
      </c>
      <c r="H36" s="20"/>
      <c r="I36" s="20">
        <f>SUM(J36:K36)</f>
        <v>6416</v>
      </c>
      <c r="J36" s="20">
        <v>6416</v>
      </c>
      <c r="K36" s="20"/>
    </row>
    <row r="37" spans="1:11" ht="17.25" customHeight="1">
      <c r="A37" s="6"/>
      <c r="B37" s="18" t="s">
        <v>86</v>
      </c>
      <c r="C37" s="20">
        <f t="shared" si="3"/>
        <v>0</v>
      </c>
      <c r="D37" s="20">
        <v>0</v>
      </c>
      <c r="E37" s="20"/>
      <c r="F37" s="20"/>
      <c r="G37" s="20">
        <v>0</v>
      </c>
      <c r="H37" s="20"/>
      <c r="I37" s="20">
        <f>SUM(J37:K37)</f>
        <v>0</v>
      </c>
      <c r="J37" s="20">
        <v>0</v>
      </c>
      <c r="K37" s="20"/>
    </row>
    <row r="38" spans="1:11" ht="17.25" customHeight="1">
      <c r="A38" s="43" t="s">
        <v>44</v>
      </c>
      <c r="B38" s="42" t="s">
        <v>45</v>
      </c>
      <c r="C38" s="26">
        <f t="shared" si="3"/>
        <v>8858</v>
      </c>
      <c r="D38" s="26">
        <f>SUM(D39:D42)</f>
        <v>8858</v>
      </c>
      <c r="E38" s="26">
        <v>0</v>
      </c>
      <c r="F38" s="26">
        <f t="shared" si="5"/>
        <v>8858</v>
      </c>
      <c r="G38" s="26">
        <f>SUM(G39:G42)</f>
        <v>8858</v>
      </c>
      <c r="H38" s="26">
        <f>SUM(H39:H41)</f>
        <v>0</v>
      </c>
      <c r="I38" s="26">
        <f t="shared" si="6"/>
        <v>8757.2000000000007</v>
      </c>
      <c r="J38" s="49">
        <f>SUM(J39:J42)</f>
        <v>8757.2000000000007</v>
      </c>
      <c r="K38" s="26">
        <f>SUM(K39:K41)</f>
        <v>0</v>
      </c>
    </row>
    <row r="39" spans="1:11" ht="17.25" customHeight="1">
      <c r="A39" s="6"/>
      <c r="B39" s="18" t="s">
        <v>76</v>
      </c>
      <c r="C39" s="20">
        <f t="shared" ref="C39" si="13">D39+E39</f>
        <v>208</v>
      </c>
      <c r="D39" s="20">
        <v>208</v>
      </c>
      <c r="E39" s="20">
        <v>0</v>
      </c>
      <c r="F39" s="20">
        <v>200</v>
      </c>
      <c r="G39" s="20">
        <v>208</v>
      </c>
      <c r="H39" s="20"/>
      <c r="I39" s="26">
        <v>207.2</v>
      </c>
      <c r="J39" s="21">
        <v>207.2</v>
      </c>
      <c r="K39" s="20"/>
    </row>
    <row r="40" spans="1:11" ht="17.25" customHeight="1">
      <c r="A40" s="6"/>
      <c r="B40" s="18" t="s">
        <v>81</v>
      </c>
      <c r="C40" s="20">
        <v>100</v>
      </c>
      <c r="D40" s="20">
        <v>100</v>
      </c>
      <c r="E40" s="20"/>
      <c r="F40" s="20">
        <f t="shared" si="5"/>
        <v>100</v>
      </c>
      <c r="G40" s="20">
        <v>100</v>
      </c>
      <c r="H40" s="20"/>
      <c r="I40" s="26">
        <f t="shared" si="6"/>
        <v>0</v>
      </c>
      <c r="J40" s="21">
        <v>0</v>
      </c>
      <c r="K40" s="20"/>
    </row>
    <row r="41" spans="1:11" ht="17.25" customHeight="1">
      <c r="A41" s="6"/>
      <c r="B41" s="18" t="s">
        <v>79</v>
      </c>
      <c r="C41" s="20">
        <f t="shared" si="3"/>
        <v>4550</v>
      </c>
      <c r="D41" s="20">
        <v>4550</v>
      </c>
      <c r="E41" s="20">
        <v>0</v>
      </c>
      <c r="F41" s="20">
        <f t="shared" si="5"/>
        <v>4550</v>
      </c>
      <c r="G41" s="20">
        <v>4550</v>
      </c>
      <c r="H41" s="20"/>
      <c r="I41" s="26">
        <f t="shared" si="6"/>
        <v>4550</v>
      </c>
      <c r="J41" s="21">
        <v>4550</v>
      </c>
      <c r="K41" s="20"/>
    </row>
    <row r="42" spans="1:11" ht="17.25" customHeight="1">
      <c r="A42" s="6"/>
      <c r="B42" s="18" t="s">
        <v>90</v>
      </c>
      <c r="C42" s="20">
        <f t="shared" si="3"/>
        <v>4000</v>
      </c>
      <c r="D42" s="20">
        <v>4000</v>
      </c>
      <c r="E42" s="20"/>
      <c r="F42" s="20">
        <f t="shared" si="5"/>
        <v>4000</v>
      </c>
      <c r="G42" s="20">
        <v>4000</v>
      </c>
      <c r="H42" s="20"/>
      <c r="I42" s="26">
        <f t="shared" si="6"/>
        <v>4000</v>
      </c>
      <c r="J42" s="21">
        <v>4000</v>
      </c>
      <c r="K42" s="20"/>
    </row>
    <row r="43" spans="1:11" ht="17.25" customHeight="1">
      <c r="A43" s="40">
        <v>3</v>
      </c>
      <c r="B43" s="42" t="s">
        <v>46</v>
      </c>
      <c r="C43" s="26">
        <f t="shared" si="3"/>
        <v>0</v>
      </c>
      <c r="D43" s="26"/>
      <c r="E43" s="26">
        <v>0</v>
      </c>
      <c r="F43" s="26">
        <f t="shared" si="5"/>
        <v>0</v>
      </c>
      <c r="G43" s="26"/>
      <c r="H43" s="26"/>
      <c r="I43" s="20">
        <f t="shared" si="6"/>
        <v>0</v>
      </c>
      <c r="J43" s="26">
        <v>0</v>
      </c>
      <c r="K43" s="20"/>
    </row>
    <row r="44" spans="1:11" s="46" customFormat="1" ht="17.25" customHeight="1">
      <c r="A44" s="45">
        <v>4</v>
      </c>
      <c r="B44" s="41" t="s">
        <v>47</v>
      </c>
      <c r="C44" s="26">
        <f t="shared" si="3"/>
        <v>12892</v>
      </c>
      <c r="D44" s="26">
        <f>SUM(D45:D50)</f>
        <v>12892</v>
      </c>
      <c r="E44" s="26">
        <f>SUM(E45:E50)</f>
        <v>0</v>
      </c>
      <c r="F44" s="26">
        <f t="shared" si="5"/>
        <v>12892</v>
      </c>
      <c r="G44" s="26">
        <f>SUM(G45:G50)</f>
        <v>12892</v>
      </c>
      <c r="H44" s="26"/>
      <c r="I44" s="26">
        <f t="shared" si="6"/>
        <v>12892</v>
      </c>
      <c r="J44" s="26">
        <f>SUM(J45:J50)</f>
        <v>12892</v>
      </c>
      <c r="K44" s="26"/>
    </row>
    <row r="45" spans="1:11" s="46" customFormat="1" ht="17.25" customHeight="1">
      <c r="A45" s="47"/>
      <c r="B45" s="17" t="s">
        <v>82</v>
      </c>
      <c r="C45" s="20">
        <f>D45</f>
        <v>2550</v>
      </c>
      <c r="D45" s="20">
        <v>2550</v>
      </c>
      <c r="E45" s="20">
        <v>0</v>
      </c>
      <c r="F45" s="20">
        <f>G45</f>
        <v>2550</v>
      </c>
      <c r="G45" s="20">
        <v>2550</v>
      </c>
      <c r="H45" s="22"/>
      <c r="I45" s="20">
        <f t="shared" si="6"/>
        <v>2550</v>
      </c>
      <c r="J45" s="52">
        <v>2550</v>
      </c>
      <c r="K45" s="22"/>
    </row>
    <row r="46" spans="1:11" s="46" customFormat="1" ht="17.25" customHeight="1">
      <c r="A46" s="33"/>
      <c r="B46" s="17" t="s">
        <v>83</v>
      </c>
      <c r="C46" s="20">
        <v>3800</v>
      </c>
      <c r="D46" s="20">
        <v>7742</v>
      </c>
      <c r="E46" s="20"/>
      <c r="F46" s="20">
        <f>G46</f>
        <v>7742</v>
      </c>
      <c r="G46" s="20">
        <v>7742</v>
      </c>
      <c r="H46" s="54"/>
      <c r="I46" s="20">
        <f t="shared" si="6"/>
        <v>7742</v>
      </c>
      <c r="J46" s="53">
        <v>7742</v>
      </c>
      <c r="K46" s="54"/>
    </row>
    <row r="47" spans="1:11" s="46" customFormat="1" ht="17.25" customHeight="1">
      <c r="A47" s="33"/>
      <c r="B47" s="17" t="s">
        <v>89</v>
      </c>
      <c r="C47" s="20"/>
      <c r="D47" s="20">
        <v>2600</v>
      </c>
      <c r="E47" s="20"/>
      <c r="F47" s="20">
        <f>G47</f>
        <v>2600</v>
      </c>
      <c r="G47" s="20">
        <v>2600</v>
      </c>
      <c r="H47" s="54"/>
      <c r="I47" s="20"/>
      <c r="J47" s="53">
        <v>2600</v>
      </c>
      <c r="K47" s="54"/>
    </row>
    <row r="48" spans="1:11" ht="17.25" customHeight="1">
      <c r="A48" s="33"/>
      <c r="B48" s="17"/>
      <c r="C48" s="20"/>
      <c r="D48" s="20"/>
      <c r="E48" s="20"/>
      <c r="F48" s="20"/>
      <c r="G48" s="20"/>
      <c r="H48" s="9"/>
      <c r="I48" s="20"/>
      <c r="J48" s="34"/>
      <c r="K48" s="9"/>
    </row>
    <row r="49" spans="1:11" ht="17.25" customHeight="1">
      <c r="A49" s="33"/>
      <c r="B49" s="17"/>
      <c r="C49" s="20"/>
      <c r="D49" s="20"/>
      <c r="E49" s="20"/>
      <c r="F49" s="20"/>
      <c r="G49" s="20"/>
      <c r="H49" s="9"/>
      <c r="I49" s="20"/>
      <c r="J49" s="34"/>
      <c r="K49" s="9"/>
    </row>
    <row r="50" spans="1:11" ht="17.25" customHeight="1" thickBot="1">
      <c r="A50" s="10"/>
      <c r="B50" s="17"/>
      <c r="C50" s="22">
        <f t="shared" si="3"/>
        <v>0</v>
      </c>
      <c r="D50" s="20"/>
      <c r="E50" s="20">
        <v>0</v>
      </c>
      <c r="F50" s="20">
        <f t="shared" ref="F50" si="14">G50+H50</f>
        <v>0</v>
      </c>
      <c r="G50" s="20"/>
      <c r="H50" s="22"/>
      <c r="I50" s="22"/>
      <c r="J50" s="22"/>
      <c r="K50" s="22"/>
    </row>
    <row r="51" spans="1:11" ht="17.25" customHeight="1" thickBot="1">
      <c r="A51" s="7"/>
      <c r="B51" s="36" t="s">
        <v>48</v>
      </c>
      <c r="C51" s="39">
        <f t="shared" si="3"/>
        <v>214175</v>
      </c>
      <c r="D51" s="37">
        <f>D44+D43+D8+D5</f>
        <v>212375</v>
      </c>
      <c r="E51" s="23">
        <f t="shared" ref="E51:K51" si="15">SUM(E44,E43,E8,E5)</f>
        <v>1800</v>
      </c>
      <c r="F51" s="24">
        <f t="shared" si="15"/>
        <v>214175</v>
      </c>
      <c r="G51" s="24">
        <f t="shared" si="15"/>
        <v>212375</v>
      </c>
      <c r="H51" s="24">
        <f t="shared" si="15"/>
        <v>1800</v>
      </c>
      <c r="I51" s="24">
        <f t="shared" si="15"/>
        <v>211444</v>
      </c>
      <c r="J51" s="24">
        <f t="shared" si="15"/>
        <v>210444</v>
      </c>
      <c r="K51" s="24">
        <f t="shared" si="15"/>
        <v>1000</v>
      </c>
    </row>
    <row r="52" spans="1:11" ht="17.25" customHeight="1">
      <c r="A52" s="8"/>
      <c r="B52" s="25" t="s">
        <v>6</v>
      </c>
      <c r="C52" s="38">
        <f>SUM(D52:E52)</f>
        <v>212375</v>
      </c>
      <c r="D52" s="26">
        <v>212375</v>
      </c>
      <c r="E52" s="26"/>
      <c r="F52" s="26">
        <f t="shared" ref="F52:F54" si="16">SUM(G52:H52)</f>
        <v>0</v>
      </c>
      <c r="G52" s="26"/>
      <c r="H52" s="26"/>
      <c r="I52" s="26">
        <f>SUM(J52:K52)</f>
        <v>210444</v>
      </c>
      <c r="J52" s="35">
        <v>210444</v>
      </c>
      <c r="K52" s="26"/>
    </row>
    <row r="53" spans="1:11" ht="17.25" customHeight="1">
      <c r="A53" s="1"/>
      <c r="B53" s="27" t="s">
        <v>49</v>
      </c>
      <c r="C53" s="28">
        <f t="shared" ref="C53:C54" si="17">SUM(D53:E53)</f>
        <v>0</v>
      </c>
      <c r="D53" s="28"/>
      <c r="E53" s="28"/>
      <c r="F53" s="28">
        <f t="shared" si="16"/>
        <v>0</v>
      </c>
      <c r="G53" s="28"/>
      <c r="H53" s="28"/>
      <c r="I53" s="28">
        <f t="shared" ref="I53:I54" si="18">SUM(J53:K53)</f>
        <v>1800</v>
      </c>
      <c r="J53" s="28"/>
      <c r="K53" s="28">
        <v>1800</v>
      </c>
    </row>
    <row r="54" spans="1:11" ht="17.25" customHeight="1">
      <c r="A54" s="1"/>
      <c r="B54" s="25" t="s">
        <v>50</v>
      </c>
      <c r="C54" s="28">
        <f t="shared" si="17"/>
        <v>0</v>
      </c>
      <c r="D54" s="28"/>
      <c r="E54" s="28"/>
      <c r="F54" s="28">
        <f t="shared" si="16"/>
        <v>0</v>
      </c>
      <c r="G54" s="28"/>
      <c r="H54" s="28"/>
      <c r="I54" s="28">
        <f t="shared" si="18"/>
        <v>0</v>
      </c>
      <c r="J54" s="28"/>
      <c r="K54" s="28">
        <v>0</v>
      </c>
    </row>
    <row r="56" spans="1:11">
      <c r="B56" s="15" t="s">
        <v>77</v>
      </c>
    </row>
    <row r="57" spans="1:11" ht="28.5" customHeight="1">
      <c r="B57" s="16" t="s">
        <v>78</v>
      </c>
    </row>
  </sheetData>
  <mergeCells count="6">
    <mergeCell ref="A1:K1"/>
    <mergeCell ref="C2:E2"/>
    <mergeCell ref="F2:H2"/>
    <mergeCell ref="I2:K2"/>
    <mergeCell ref="A2:A3"/>
    <mergeCell ref="B2:B3"/>
  </mergeCells>
  <pageMargins left="0.45" right="0" top="0.5" bottom="0.5" header="0.3" footer="0.3"/>
  <pageSetup paperSize="9" scale="66" orientation="portrait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0"/>
  <sheetViews>
    <sheetView tabSelected="1" workbookViewId="0">
      <selection activeCell="G13" sqref="G13"/>
    </sheetView>
  </sheetViews>
  <sheetFormatPr defaultRowHeight="15"/>
  <cols>
    <col min="1" max="1" width="42.42578125" customWidth="1"/>
    <col min="2" max="3" width="17.5703125" customWidth="1"/>
    <col min="4" max="4" width="18.7109375" customWidth="1"/>
  </cols>
  <sheetData>
    <row r="1" spans="1:10" ht="29.25" customHeight="1">
      <c r="A1" s="64" t="s">
        <v>92</v>
      </c>
      <c r="B1" s="64"/>
      <c r="C1" s="64"/>
      <c r="D1" s="64"/>
    </row>
    <row r="2" spans="1:10" ht="44.25" customHeight="1">
      <c r="A2" s="12" t="s">
        <v>51</v>
      </c>
      <c r="B2" s="12" t="s">
        <v>52</v>
      </c>
      <c r="C2" s="12" t="s">
        <v>53</v>
      </c>
      <c r="D2" s="12" t="s">
        <v>54</v>
      </c>
      <c r="E2" s="13"/>
      <c r="F2" s="13"/>
      <c r="G2" s="13"/>
    </row>
    <row r="3" spans="1:10" ht="16.5" customHeight="1">
      <c r="A3" s="9" t="s">
        <v>55</v>
      </c>
      <c r="B3" s="14">
        <f>C3+D3</f>
        <v>211444</v>
      </c>
      <c r="C3" s="14">
        <f>C4+C8+C9</f>
        <v>1000</v>
      </c>
      <c r="D3" s="14">
        <f>D4+D8+D9</f>
        <v>210444</v>
      </c>
    </row>
    <row r="4" spans="1:10" ht="16.5" customHeight="1">
      <c r="A4" s="9" t="s">
        <v>56</v>
      </c>
      <c r="B4" s="14">
        <f t="shared" ref="B4:B26" si="0">C4+D4</f>
        <v>211444</v>
      </c>
      <c r="C4" s="14">
        <f>C5+C6+C7</f>
        <v>1000</v>
      </c>
      <c r="D4" s="14">
        <f>D5+D6+D7</f>
        <v>210444</v>
      </c>
    </row>
    <row r="5" spans="1:10" ht="16.5" customHeight="1">
      <c r="A5" s="9" t="s">
        <v>57</v>
      </c>
      <c r="B5" s="14">
        <f t="shared" si="0"/>
        <v>210444</v>
      </c>
      <c r="C5" s="14"/>
      <c r="D5" s="51">
        <v>210444</v>
      </c>
    </row>
    <row r="6" spans="1:10" ht="16.5" customHeight="1">
      <c r="A6" s="9" t="s">
        <v>58</v>
      </c>
      <c r="B6" s="14">
        <f t="shared" si="0"/>
        <v>1000</v>
      </c>
      <c r="C6" s="14">
        <v>1000</v>
      </c>
      <c r="D6" s="14">
        <v>0</v>
      </c>
      <c r="G6" s="31"/>
    </row>
    <row r="7" spans="1:10" ht="16.5" customHeight="1">
      <c r="A7" s="9" t="s">
        <v>59</v>
      </c>
      <c r="B7" s="14">
        <f t="shared" si="0"/>
        <v>0</v>
      </c>
      <c r="C7" s="14"/>
      <c r="D7" s="14">
        <v>0</v>
      </c>
      <c r="I7" s="30"/>
    </row>
    <row r="8" spans="1:10" ht="16.5" customHeight="1">
      <c r="A8" s="9" t="s">
        <v>60</v>
      </c>
      <c r="B8" s="14">
        <f t="shared" si="0"/>
        <v>0</v>
      </c>
      <c r="C8" s="14"/>
      <c r="D8" s="14">
        <v>0</v>
      </c>
    </row>
    <row r="9" spans="1:10" ht="16.5" customHeight="1">
      <c r="A9" s="9" t="s">
        <v>74</v>
      </c>
      <c r="B9" s="14">
        <f t="shared" si="0"/>
        <v>0</v>
      </c>
      <c r="C9" s="14"/>
      <c r="D9" s="14"/>
    </row>
    <row r="10" spans="1:10" ht="16.5" customHeight="1">
      <c r="A10" s="9" t="s">
        <v>61</v>
      </c>
      <c r="B10" s="14">
        <f t="shared" si="0"/>
        <v>0</v>
      </c>
      <c r="C10" s="14"/>
      <c r="D10" s="14"/>
    </row>
    <row r="11" spans="1:10" ht="16.5" customHeight="1">
      <c r="A11" s="9" t="s">
        <v>62</v>
      </c>
      <c r="B11" s="14">
        <f t="shared" si="0"/>
        <v>0</v>
      </c>
      <c r="C11" s="14"/>
      <c r="D11" s="14"/>
    </row>
    <row r="12" spans="1:10" ht="16.5" customHeight="1">
      <c r="A12" s="9" t="s">
        <v>63</v>
      </c>
      <c r="B12" s="14">
        <f t="shared" si="0"/>
        <v>0</v>
      </c>
      <c r="C12" s="14"/>
      <c r="D12" s="14"/>
    </row>
    <row r="13" spans="1:10" ht="16.5" customHeight="1">
      <c r="A13" s="9" t="s">
        <v>64</v>
      </c>
      <c r="B13" s="14">
        <f t="shared" si="0"/>
        <v>211444</v>
      </c>
      <c r="C13" s="14">
        <f>C14+C22+C23</f>
        <v>1000</v>
      </c>
      <c r="D13" s="14">
        <f>D14+D22+D23</f>
        <v>210444</v>
      </c>
    </row>
    <row r="14" spans="1:10" ht="16.5" customHeight="1">
      <c r="A14" s="9" t="s">
        <v>65</v>
      </c>
      <c r="B14" s="14">
        <f t="shared" si="0"/>
        <v>198552</v>
      </c>
      <c r="C14" s="14">
        <f>C15+C16+C17+C18+C19+C20+C21</f>
        <v>1000</v>
      </c>
      <c r="D14" s="14">
        <f>D15+D16+D17+D18+D19+D20+D21</f>
        <v>197552</v>
      </c>
      <c r="J14" s="44"/>
    </row>
    <row r="15" spans="1:10" ht="16.5" customHeight="1">
      <c r="A15" s="9" t="s">
        <v>66</v>
      </c>
      <c r="B15" s="14">
        <f t="shared" si="0"/>
        <v>122913</v>
      </c>
      <c r="C15" s="14"/>
      <c r="D15" s="48">
        <v>122913</v>
      </c>
    </row>
    <row r="16" spans="1:10" ht="16.5" customHeight="1">
      <c r="A16" s="9" t="s">
        <v>67</v>
      </c>
      <c r="B16" s="14">
        <f t="shared" si="0"/>
        <v>75639</v>
      </c>
      <c r="C16" s="14">
        <v>1000</v>
      </c>
      <c r="D16" s="14">
        <v>74639</v>
      </c>
    </row>
    <row r="17" spans="1:11" ht="16.5" customHeight="1">
      <c r="A17" s="9" t="s">
        <v>68</v>
      </c>
      <c r="B17" s="14">
        <f t="shared" si="0"/>
        <v>0</v>
      </c>
      <c r="C17" s="14"/>
      <c r="D17" s="14"/>
    </row>
    <row r="18" spans="1:11" ht="16.5" customHeight="1">
      <c r="A18" s="9" t="s">
        <v>69</v>
      </c>
      <c r="B18" s="14">
        <f t="shared" si="0"/>
        <v>0</v>
      </c>
      <c r="C18" s="14"/>
      <c r="D18" s="14"/>
      <c r="F18" s="35"/>
    </row>
    <row r="19" spans="1:11" ht="16.5" customHeight="1">
      <c r="A19" s="9" t="s">
        <v>59</v>
      </c>
      <c r="B19" s="14">
        <f t="shared" si="0"/>
        <v>0</v>
      </c>
      <c r="C19" s="14"/>
      <c r="D19" s="14"/>
    </row>
    <row r="20" spans="1:11" ht="16.5" customHeight="1">
      <c r="A20" s="9" t="s">
        <v>70</v>
      </c>
      <c r="B20" s="14">
        <f t="shared" si="0"/>
        <v>0</v>
      </c>
      <c r="C20" s="14"/>
      <c r="D20" s="14"/>
      <c r="K20" s="29"/>
    </row>
    <row r="21" spans="1:11" ht="16.5" customHeight="1">
      <c r="A21" s="9" t="s">
        <v>71</v>
      </c>
      <c r="B21" s="14">
        <f t="shared" si="0"/>
        <v>0</v>
      </c>
      <c r="C21" s="14"/>
      <c r="D21" s="14"/>
    </row>
    <row r="22" spans="1:11" ht="16.5" customHeight="1">
      <c r="A22" s="9" t="s">
        <v>72</v>
      </c>
      <c r="B22" s="14">
        <f t="shared" si="0"/>
        <v>12892</v>
      </c>
      <c r="C22" s="14"/>
      <c r="D22" s="14">
        <v>12892</v>
      </c>
    </row>
    <row r="23" spans="1:11" ht="16.5" customHeight="1">
      <c r="A23" s="9" t="s">
        <v>75</v>
      </c>
      <c r="B23" s="14">
        <f t="shared" si="0"/>
        <v>0</v>
      </c>
      <c r="C23" s="14"/>
      <c r="D23" s="14"/>
    </row>
    <row r="24" spans="1:11" ht="16.5" customHeight="1">
      <c r="A24" s="9" t="s">
        <v>61</v>
      </c>
      <c r="B24" s="14">
        <f t="shared" si="0"/>
        <v>0</v>
      </c>
      <c r="C24" s="14"/>
      <c r="D24" s="14"/>
    </row>
    <row r="25" spans="1:11" ht="16.5" customHeight="1">
      <c r="A25" s="9" t="s">
        <v>62</v>
      </c>
      <c r="B25" s="14">
        <f t="shared" si="0"/>
        <v>0</v>
      </c>
      <c r="C25" s="14"/>
      <c r="D25" s="14"/>
    </row>
    <row r="26" spans="1:11" ht="16.5" customHeight="1">
      <c r="A26" s="9" t="s">
        <v>63</v>
      </c>
      <c r="B26" s="14">
        <f t="shared" si="0"/>
        <v>0</v>
      </c>
      <c r="C26" s="14"/>
      <c r="D26" s="14"/>
      <c r="I26" s="30"/>
    </row>
    <row r="27" spans="1:11" ht="16.5" customHeight="1">
      <c r="A27" s="9" t="s">
        <v>73</v>
      </c>
      <c r="B27" s="14">
        <v>800</v>
      </c>
      <c r="C27" s="14"/>
      <c r="D27" s="14"/>
    </row>
    <row r="29" spans="1:11" ht="18.75" customHeight="1">
      <c r="A29" s="11" t="s">
        <v>77</v>
      </c>
    </row>
    <row r="30" spans="1:11" ht="30.75" customHeight="1">
      <c r="A30" s="65" t="s">
        <v>80</v>
      </c>
      <c r="B30" s="65"/>
    </row>
  </sheetData>
  <mergeCells count="2">
    <mergeCell ref="A1:D1"/>
    <mergeCell ref="A30:B30"/>
  </mergeCells>
  <pageMargins left="0.45" right="0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შესრულება</vt:lpstr>
      <vt:lpstr>ბიუჯეტის შესრულება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Manana Gobejishvili</cp:lastModifiedBy>
  <cp:lastPrinted>2025-01-16T13:03:57Z</cp:lastPrinted>
  <dcterms:created xsi:type="dcterms:W3CDTF">2020-05-28T11:39:44Z</dcterms:created>
  <dcterms:modified xsi:type="dcterms:W3CDTF">2026-10-29T10:48:52Z</dcterms:modified>
</cp:coreProperties>
</file>