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manana.gobejishvili\Desktop\"/>
    </mc:Choice>
  </mc:AlternateContent>
  <xr:revisionPtr revIDLastSave="0" documentId="8_{AC6DCCB5-FDD8-4F5A-94F4-412B64C52A36}" xr6:coauthVersionLast="47" xr6:coauthVersionMax="47" xr10:uidLastSave="{00000000-0000-0000-0000-000000000000}"/>
  <bookViews>
    <workbookView xWindow="-120" yWindow="-120" windowWidth="29040" windowHeight="15840" activeTab="1" xr2:uid="{00000000-000D-0000-FFFF-FFFF00000000}"/>
  </bookViews>
  <sheets>
    <sheet name="შესრულება" sheetId="1" r:id="rId1"/>
    <sheet name="პროგრამულის შესრულება" sheetId="6"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1" i="1" l="1"/>
  <c r="F41" i="1"/>
  <c r="F39" i="1"/>
  <c r="I47" i="1"/>
  <c r="F47" i="1"/>
  <c r="C47" i="1"/>
  <c r="I46" i="1"/>
  <c r="F46" i="1"/>
  <c r="C46" i="1"/>
  <c r="C45" i="1"/>
  <c r="I43" i="1"/>
  <c r="F43" i="1"/>
  <c r="C43" i="1"/>
  <c r="I42" i="1"/>
  <c r="F42" i="1"/>
  <c r="C42" i="1"/>
  <c r="C41" i="1"/>
  <c r="C40" i="1"/>
  <c r="I39" i="1"/>
  <c r="C39" i="1"/>
  <c r="I38" i="1"/>
  <c r="F38" i="1"/>
  <c r="C38" i="1"/>
  <c r="K37" i="1"/>
  <c r="J37" i="1"/>
  <c r="I37" i="1" s="1"/>
  <c r="H37" i="1"/>
  <c r="G37" i="1"/>
  <c r="F37" i="1"/>
  <c r="E37" i="1"/>
  <c r="D37" i="1"/>
  <c r="C37" i="1" s="1"/>
  <c r="I36" i="1"/>
  <c r="F36" i="1"/>
  <c r="C36" i="1"/>
  <c r="I35" i="1"/>
  <c r="F35" i="1"/>
  <c r="C35" i="1"/>
  <c r="K34" i="1"/>
  <c r="J34" i="1"/>
  <c r="I34" i="1" s="1"/>
  <c r="H34" i="1"/>
  <c r="F34" i="1" s="1"/>
  <c r="E34" i="1"/>
  <c r="D34" i="1"/>
  <c r="I33" i="1"/>
  <c r="F33" i="1"/>
  <c r="C33" i="1"/>
  <c r="I32" i="1"/>
  <c r="F32" i="1"/>
  <c r="C32" i="1"/>
  <c r="I31" i="1"/>
  <c r="F31" i="1"/>
  <c r="C31" i="1"/>
  <c r="I30" i="1"/>
  <c r="F30" i="1"/>
  <c r="C30" i="1"/>
  <c r="I29" i="1"/>
  <c r="F29" i="1"/>
  <c r="C29" i="1"/>
  <c r="I28" i="1"/>
  <c r="F28" i="1"/>
  <c r="C28" i="1"/>
  <c r="K27" i="1"/>
  <c r="J27" i="1"/>
  <c r="I27" i="1" s="1"/>
  <c r="H27" i="1"/>
  <c r="G27" i="1"/>
  <c r="E27" i="1"/>
  <c r="D27" i="1"/>
  <c r="C27" i="1"/>
  <c r="I26" i="1"/>
  <c r="F26" i="1"/>
  <c r="C26" i="1"/>
  <c r="I25" i="1"/>
  <c r="F25" i="1"/>
  <c r="C25" i="1"/>
  <c r="K24" i="1"/>
  <c r="J24" i="1"/>
  <c r="I24" i="1" s="1"/>
  <c r="H24" i="1"/>
  <c r="F24" i="1" s="1"/>
  <c r="G24" i="1"/>
  <c r="E24" i="1"/>
  <c r="C24" i="1" s="1"/>
  <c r="D24" i="1"/>
  <c r="I23" i="1"/>
  <c r="F23" i="1"/>
  <c r="C23" i="1"/>
  <c r="I22" i="1"/>
  <c r="F22" i="1"/>
  <c r="C22" i="1"/>
  <c r="I21" i="1"/>
  <c r="C21" i="1"/>
  <c r="C20" i="1"/>
  <c r="I19" i="1"/>
  <c r="F19" i="1"/>
  <c r="C19" i="1"/>
  <c r="I18" i="1"/>
  <c r="F18" i="1"/>
  <c r="C18" i="1"/>
  <c r="K17" i="1"/>
  <c r="J17" i="1"/>
  <c r="I17" i="1" s="1"/>
  <c r="H17" i="1"/>
  <c r="G17" i="1"/>
  <c r="F17" i="1"/>
  <c r="E17" i="1"/>
  <c r="D17" i="1"/>
  <c r="D12" i="1" s="1"/>
  <c r="I16" i="1"/>
  <c r="F16" i="1"/>
  <c r="C16" i="1"/>
  <c r="I15" i="1"/>
  <c r="F15" i="1"/>
  <c r="C15" i="1"/>
  <c r="I14" i="1"/>
  <c r="F14" i="1"/>
  <c r="C14" i="1"/>
  <c r="I13" i="1"/>
  <c r="F13" i="1"/>
  <c r="C13" i="1"/>
  <c r="K12" i="1"/>
  <c r="K9" i="1" s="1"/>
  <c r="K44" i="1" s="1"/>
  <c r="G12" i="1"/>
  <c r="G9" i="1" s="1"/>
  <c r="I11" i="1"/>
  <c r="F11" i="1"/>
  <c r="C11" i="1"/>
  <c r="I10" i="1"/>
  <c r="F10" i="1"/>
  <c r="C10" i="1"/>
  <c r="I8" i="1"/>
  <c r="F8" i="1"/>
  <c r="C8" i="1"/>
  <c r="I7" i="1"/>
  <c r="F7" i="1"/>
  <c r="C7" i="1"/>
  <c r="J6" i="1"/>
  <c r="I6" i="1" s="1"/>
  <c r="G6" i="1"/>
  <c r="D6" i="1"/>
  <c r="C6" i="1" s="1"/>
  <c r="D5" i="1"/>
  <c r="D4" i="1"/>
  <c r="C17" i="1" l="1"/>
  <c r="D9" i="1"/>
  <c r="F6" i="1"/>
  <c r="G44" i="1"/>
  <c r="G45" i="1" s="1"/>
  <c r="F27" i="1"/>
  <c r="F12" i="1" s="1"/>
  <c r="F9" i="1" s="1"/>
  <c r="F44" i="1" s="1"/>
  <c r="I12" i="1"/>
  <c r="I9" i="1" s="1"/>
  <c r="I44" i="1" s="1"/>
  <c r="D44" i="1"/>
  <c r="C34" i="1"/>
  <c r="H9" i="1"/>
  <c r="H44" i="1" s="1"/>
  <c r="E12" i="1"/>
  <c r="J12" i="1"/>
  <c r="J9" i="1" s="1"/>
  <c r="I45" i="1" l="1"/>
  <c r="J44" i="1"/>
  <c r="F45" i="1"/>
  <c r="C12" i="1"/>
  <c r="E9" i="1"/>
  <c r="E44" i="1" s="1"/>
  <c r="C9" i="1" l="1"/>
  <c r="C44" i="1" s="1"/>
</calcChain>
</file>

<file path=xl/sharedStrings.xml><?xml version="1.0" encoding="utf-8"?>
<sst xmlns="http://schemas.openxmlformats.org/spreadsheetml/2006/main" count="99" uniqueCount="91">
  <si>
    <t>N</t>
  </si>
  <si>
    <t>ხარჯების დასახელება</t>
  </si>
  <si>
    <t>წლიური გეგმა</t>
  </si>
  <si>
    <t>შესაბამისი პერიოდის გეგმა (ნაზარდი ჯამი)</t>
  </si>
  <si>
    <t>შესაბამისი პერიოდის ფაქტი (ნაზარდი ჯამი)</t>
  </si>
  <si>
    <t>სულ</t>
  </si>
  <si>
    <t>სუბსიდია</t>
  </si>
  <si>
    <t>საკუთარი</t>
  </si>
  <si>
    <t>ბავშვთა რაოდენობა</t>
  </si>
  <si>
    <t>მომუშავეთა რიცხოვნობა</t>
  </si>
  <si>
    <t>შრომის ანაზღაურება</t>
  </si>
  <si>
    <t>საქონელი და მომსახურება</t>
  </si>
  <si>
    <t>ა</t>
  </si>
  <si>
    <t xml:space="preserve">  შტატგარეშე მომუშავეთა ანაზღაურება</t>
  </si>
  <si>
    <t>ბ</t>
  </si>
  <si>
    <t xml:space="preserve">  მივლინება</t>
  </si>
  <si>
    <t>გ</t>
  </si>
  <si>
    <t xml:space="preserve">  ოფისის ხარჯი</t>
  </si>
  <si>
    <t xml:space="preserve">  - საკანცელაიო და საწერ-სახაზავი ქაღალდის შეძენა</t>
  </si>
  <si>
    <t xml:space="preserve">  - ნორმატიული აქტების, ჟურნალ გაზეთების შეძენა</t>
  </si>
  <si>
    <t xml:space="preserve">      კარტიჯის შეძენა და დატუმბვა</t>
  </si>
  <si>
    <t xml:space="preserve">  - ოფისისათვის საჭირო მასალისა და საგნების  შეძენა</t>
  </si>
  <si>
    <t xml:space="preserve">  - სანიტარული საგნებისა და საჭირო მასალის შეძენა</t>
  </si>
  <si>
    <t xml:space="preserve">  - შენობა-ნაგებობის და მათი მიმდებარე ტერიტორიის მიმდინარე რემონტის ხარჯი</t>
  </si>
  <si>
    <t xml:space="preserve">  - კავშირგაბმულობის ხარჯი</t>
  </si>
  <si>
    <t xml:space="preserve">       მობილ. ტელეფონით მომსახურების ხარჯი</t>
  </si>
  <si>
    <t xml:space="preserve">       ინტერნეტით მომსახურება</t>
  </si>
  <si>
    <t xml:space="preserve">  - კომუნალური ხარჯი</t>
  </si>
  <si>
    <t xml:space="preserve">       ელექტროენერგიის ხარჯი</t>
  </si>
  <si>
    <t xml:space="preserve">       წყლის ხარჯი</t>
  </si>
  <si>
    <t>დ</t>
  </si>
  <si>
    <t>კვების ხარჯი</t>
  </si>
  <si>
    <t>ე</t>
  </si>
  <si>
    <t>სამედიცინო ხარჯი</t>
  </si>
  <si>
    <t>ვ</t>
  </si>
  <si>
    <t>რბილი ინვენტარის, უნიფორმისა და პირადი ჰიგიენის შეძენის ხარჯი</t>
  </si>
  <si>
    <t>ზ</t>
  </si>
  <si>
    <t>ტრანსპორტის და ტექნიკის ექსპლოატაციისა და მოვლა-შენახვის ხარჯი</t>
  </si>
  <si>
    <t xml:space="preserve">   - ტრანსპორტის დაქირავების ხარჯი</t>
  </si>
  <si>
    <t>თ</t>
  </si>
  <si>
    <t>სხვა დანარჩენი საქონელი და მომსახურება</t>
  </si>
  <si>
    <t xml:space="preserve">  - კულტურული, სპორტული, საგანმანათლებლო, საგამოფენო ღონისძიებების ხარჯი</t>
  </si>
  <si>
    <t>სხვა ხარჯები</t>
  </si>
  <si>
    <t>არაფინანსური აქტივების ზრდა</t>
  </si>
  <si>
    <t xml:space="preserve">                ხარჯები სულ: </t>
  </si>
  <si>
    <t>საკუთარი შემოსავალი</t>
  </si>
  <si>
    <t>ნაშთი წლის დასაწყისისათვის</t>
  </si>
  <si>
    <t>პროგრამის აღწერა და მიზანი</t>
  </si>
  <si>
    <t>საბაზისო მაჩვენებელი</t>
  </si>
  <si>
    <t>ცდომილების მაჩვენებელი (%/აღწერა)</t>
  </si>
  <si>
    <t>განმარტება</t>
  </si>
  <si>
    <t>პროგრამის დასახელება (პროგრამული კოდი)</t>
  </si>
  <si>
    <t>პროგრამის გამახორციელებელი</t>
  </si>
  <si>
    <t>დაგეგემილი საბოლოო შედეგი</t>
  </si>
  <si>
    <t>მიღწეული შედეგი</t>
  </si>
  <si>
    <t>დაგეგმილი საბოლოო შედეგის შეფასების ინდიკატორი</t>
  </si>
  <si>
    <t>მიღწეული შედეგის შეფასების ინდიკატორი</t>
  </si>
  <si>
    <t>№</t>
  </si>
  <si>
    <t>დაგეგმილი მაჩვენებელი</t>
  </si>
  <si>
    <t>მიღწეული მაჩვენებელი</t>
  </si>
  <si>
    <t>დირექტორი:</t>
  </si>
  <si>
    <t>ინფორმაცია პროგრამის  შესრულების შესახებ</t>
  </si>
  <si>
    <t>შემსრულებელი:</t>
  </si>
  <si>
    <t>ა(ა)იპ ონის მუნიციპალიტეტის ბავშვთა და მოზარდთა სასპორტო სკოლის კომპლექსი</t>
  </si>
  <si>
    <t>05 01 01</t>
  </si>
  <si>
    <t>სპორტული წრეებით სარგებლობის მაქსიმალური ხელმისაწვდომობა;ჯანსაღი ცხოვრების წესით დაკავებული ახალგაზრდობა,წარმატებული სპორტსმენები და მუნიციპალიტეტის ნაკრები გუნდები სპორტის სხვადასხვა სფეროში</t>
  </si>
  <si>
    <t>სპორტსმენების წარმატება და გამარჯვება,მოზარდების მეთოდური აღზრდა დაოსტატება</t>
  </si>
  <si>
    <t>ნ.გავაშელიშვილი</t>
  </si>
  <si>
    <t xml:space="preserve">  - კომპიუტერული პროგრამების შეძენის ხარჯი</t>
  </si>
  <si>
    <t xml:space="preserve">  - გამათბობელი და გამაგრილებელი ტექნიკა</t>
  </si>
  <si>
    <t xml:space="preserve">  - მცირეფასიანი საოფისე ტექნიკის შეძენის და დამონტაჟების ხარჯი</t>
  </si>
  <si>
    <t>მცირეფასიანი საოფისე ტექნიკის შეძენის ხარჯი</t>
  </si>
  <si>
    <t xml:space="preserve">  - საოფისე ავეჯის შეძენა</t>
  </si>
  <si>
    <t xml:space="preserve">       გათბობა</t>
  </si>
  <si>
    <t xml:space="preserve">   - ტრანსპორტის მოვლა შენახვის ხარჯი</t>
  </si>
  <si>
    <t xml:space="preserve"> -ასოცირებული საწევრო გადასახადი  </t>
  </si>
  <si>
    <t xml:space="preserve">  - მუნიციპალური განვითარების სააგენტოს მომსახურება</t>
  </si>
  <si>
    <t xml:space="preserve">  -  აუდიტის  მომსახურება</t>
  </si>
  <si>
    <t>შემსრულებელი: ნოე გავაშელიშვილი</t>
  </si>
  <si>
    <t>დირექტორი: დიმიტრი მარკოიშვილი</t>
  </si>
  <si>
    <t>ფუნქციონირებს სპორტის 6სახეობა:ჭიდაობა,  კალათბურთი, ფრენბურთი ,ფიტნესი და ტანვარჯიში,მაგიდის ჩოგბურთი</t>
  </si>
  <si>
    <t>სასპორტო სკოლის კომპლექსში 2024 წელს არსებული იყო  5 სპორტული სახეობა</t>
  </si>
  <si>
    <t xml:space="preserve">15 სპორტული ღონისძიება.      </t>
  </si>
  <si>
    <t>ხელფასი</t>
  </si>
  <si>
    <t>ჯილდო-პრემია</t>
  </si>
  <si>
    <t>სასპორტო სკოლის კომპლექსი აერთიანებს 6 სპორტულ მიმართულებას,ესენია:ჭიდაობა(თავისუფალი,ქართული,ბერძნულ-რომაული)  კალათბურთი,ფრენბურთი ,ტანვარჯიში,ფიტნესი, მაგიდის ჩოგბურთი. სულ კომპლექსში სპორტის სახეობებს ეუფლება126 ბავშვი,რომელთაც სამწვრთნელო პროცესი უტარდებათ კვირაში 4-ჯერ.კომპლექსში დასაქმებულია 19 ადამიანი.აღსაზრდელები მონაწილწობას ღებულობენ სპორტულ შეჯიბრებებში და ტურნირებში,როგორც საქართველოს მასშტაბით ასევე საზღვარგარეთ.                                                                                                                             პროგრამის მიზანია:                                                                                                                                                                                             -ხელი შეუწყოს მოზარდებში ჯანსაღი ცხოვრების წესის დამკვიდრებას;                                                                                                      -მეტი მოზარდის ჩაბმა სპორტულ აქტივობებში,ბავშვებისა და მოზარდების მეთოდური აღზრდა/დაოსტატება;                                                                                                                          -მუნიციპალიტეტის სპორტული შედეგების წარმოჩენა ქვეყნის მასშტაბით.სპორტული ღონისძიებების მაღალ დონეზე ჩატარება.</t>
  </si>
  <si>
    <t>2025 წლის IV-კვარტლის მდგომარეობით ჩატარებულია 15  სპორტული ღონისძიება მათ შორის:1.ქ.ბათუმში ჩატარდა „საქართველოს ჩემპიონატი დიდებში“თავისუფალ ჭიდაობაში.2 რესპუბლიკური ტურნირი ტანვარჯიშში.3.  „საქართველოს ჩემპიონატი 14 წლამდელებში“,კალათბურთში. 4.ამხანაგური შეხვედრები მეზობელ რეგიონებში სხვადასხვა სახეობებში.5.საერთაშორისო სპორტის დღე მშვიდობისა და განვითარებისათვის.6.სასკოლო სპორტული ოლიმპიადა.7.ამხანაგური შეხვედრები მეზობელ რეგიონებთან კალათბურთში.8.რეგიონალური ტურნირი ფრენბურთში.9.ღონისძიება„„ამხანაგური შეხვედრები მეზობელ რეგიონებთან კალათბურთი.10."ამხანაგური შეხვედრები სხვადასხვა სახეობებში“ (მაგიდის ჩოგბურთი)  11.ღონისძიება„„ამხანაგური შეხვედრები მეზობელ რეგიონებთან“  კალათბურთი.12."ამირან სხიერელის სახელობის რესპუბლიკური ტურნირი.კალათბურთი. 13.ტარიელ კობახიძის სახ.რესპუბლიკური ტურნირი.) კალათბურთი. 14.სასკოლო სპორტის კვირეული .15.„გიორგი(ტატო) ბენდიანიშვილის ხსოვნისადმი მიძღვნილი ამხანაგური ტურნირი მეზობელ რაიონებთან"  .კალათბურთში.</t>
  </si>
  <si>
    <t>2024 წლის I V-კვარტლის მდგომარეობით ჩატარებულია 28 სპორტული ღონისძიება</t>
  </si>
  <si>
    <t>დ.მარკოიშვილი</t>
  </si>
  <si>
    <t>ა(ა)იპ - ონის მუნიციპალიტეტის ბავშვთა და მოზარდთა სასპორტო სკოლის  კომპლექსის 2025 წლის IV-კვ.  შესრულების ანგარიში</t>
  </si>
  <si>
    <t>შენარჩუნებულია სპორტის 5 სახეობა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</si>
</sst>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L_a_r_i_-;\-* #,##0.00\ _L_a_r_i_-;_-* &quot;-&quot;??\ _L_a_r_i_-;_-@_-"/>
  </numFmts>
  <fonts count="16">
    <font>
      <sz val="11"/>
      <color theme="1"/>
      <name val="Calibri"/>
      <family val="2"/>
      <scheme val="minor"/>
    </font>
    <font>
      <b/>
      <sz val="11"/>
      <color theme="1"/>
      <name val="Calibri"/>
      <family val="2"/>
      <scheme val="minor"/>
    </font>
    <font>
      <sz val="11"/>
      <color theme="1"/>
      <name val="Calibri"/>
      <family val="2"/>
      <charset val="204"/>
      <scheme val="minor"/>
    </font>
    <font>
      <sz val="10"/>
      <color theme="1"/>
      <name val="Sylfaen"/>
      <family val="1"/>
    </font>
    <font>
      <b/>
      <sz val="10"/>
      <color theme="1"/>
      <name val="Sylfaen"/>
      <family val="1"/>
    </font>
    <font>
      <sz val="10"/>
      <color rgb="FFC00000"/>
      <name val="Sylfaen"/>
      <family val="1"/>
    </font>
    <font>
      <sz val="10"/>
      <color rgb="FFFF0000"/>
      <name val="Sylfaen"/>
      <family val="1"/>
    </font>
    <font>
      <sz val="9"/>
      <color theme="1"/>
      <name val="Sylfaen"/>
      <family val="1"/>
    </font>
    <font>
      <sz val="10"/>
      <name val="Sylfaen"/>
      <family val="1"/>
    </font>
    <font>
      <sz val="11"/>
      <color theme="1"/>
      <name val="Sylfaen"/>
      <family val="1"/>
    </font>
    <font>
      <b/>
      <sz val="10"/>
      <color rgb="FFFF0000"/>
      <name val="Sylfaen"/>
      <family val="1"/>
    </font>
    <font>
      <sz val="10"/>
      <name val="Arial Cyr"/>
    </font>
    <font>
      <sz val="9"/>
      <name val="Sylfaen"/>
      <family val="1"/>
    </font>
    <font>
      <sz val="11"/>
      <color theme="1"/>
      <name val="Calibri"/>
      <family val="2"/>
      <scheme val="minor"/>
    </font>
    <font>
      <sz val="10"/>
      <color theme="1"/>
      <name val="Calibri"/>
      <family val="2"/>
      <scheme val="minor"/>
    </font>
    <font>
      <sz val="10"/>
      <color theme="1"/>
      <name val="Calibri"/>
      <family val="2"/>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0" fontId="2" fillId="0" borderId="0"/>
    <xf numFmtId="0" fontId="11" fillId="0" borderId="0"/>
    <xf numFmtId="164" fontId="13" fillId="0" borderId="0" applyFont="0" applyFill="0" applyBorder="0" applyAlignment="0" applyProtection="0"/>
  </cellStyleXfs>
  <cellXfs count="54">
    <xf numFmtId="0" fontId="0" fillId="0" borderId="0" xfId="0"/>
    <xf numFmtId="0" fontId="3" fillId="0" borderId="2" xfId="1" applyFont="1" applyBorder="1" applyAlignment="1">
      <alignment horizontal="center" vertical="center"/>
    </xf>
    <xf numFmtId="0" fontId="4" fillId="0" borderId="6" xfId="1" applyFont="1" applyBorder="1" applyAlignment="1">
      <alignment horizontal="center" vertical="center" wrapText="1"/>
    </xf>
    <xf numFmtId="0" fontId="3" fillId="0" borderId="2" xfId="1" applyFont="1" applyBorder="1" applyAlignment="1">
      <alignment horizontal="left" vertical="center"/>
    </xf>
    <xf numFmtId="3" fontId="3" fillId="0" borderId="2" xfId="1" applyNumberFormat="1" applyFont="1" applyBorder="1" applyAlignment="1">
      <alignment horizontal="center" vertical="center"/>
    </xf>
    <xf numFmtId="3" fontId="3" fillId="0" borderId="7" xfId="1" applyNumberFormat="1" applyFont="1" applyBorder="1" applyAlignment="1">
      <alignment horizontal="center" vertical="center"/>
    </xf>
    <xf numFmtId="3" fontId="5" fillId="0" borderId="7" xfId="1" applyNumberFormat="1" applyFont="1" applyBorder="1" applyAlignment="1">
      <alignment horizontal="center" vertical="center"/>
    </xf>
    <xf numFmtId="0" fontId="3" fillId="0" borderId="2" xfId="1" applyFont="1" applyBorder="1" applyAlignment="1">
      <alignment vertical="center"/>
    </xf>
    <xf numFmtId="3" fontId="5" fillId="0" borderId="2" xfId="1" applyNumberFormat="1" applyFont="1" applyBorder="1" applyAlignment="1">
      <alignment horizontal="center" vertical="center"/>
    </xf>
    <xf numFmtId="3" fontId="6" fillId="0" borderId="2" xfId="1" applyNumberFormat="1" applyFont="1" applyBorder="1" applyAlignment="1">
      <alignment horizontal="center" vertical="center"/>
    </xf>
    <xf numFmtId="0" fontId="3" fillId="0" borderId="2" xfId="1" applyFont="1" applyBorder="1" applyAlignment="1">
      <alignment horizontal="right" vertical="center"/>
    </xf>
    <xf numFmtId="0" fontId="7" fillId="0" borderId="2" xfId="1" applyFont="1" applyBorder="1" applyAlignment="1">
      <alignment vertical="center"/>
    </xf>
    <xf numFmtId="0" fontId="7" fillId="0" borderId="2" xfId="1" applyFont="1" applyBorder="1" applyAlignment="1">
      <alignment vertical="center" wrapText="1"/>
    </xf>
    <xf numFmtId="3" fontId="8" fillId="0" borderId="2" xfId="1" applyNumberFormat="1" applyFont="1" applyBorder="1" applyAlignment="1">
      <alignment horizontal="center" vertical="center"/>
    </xf>
    <xf numFmtId="0" fontId="3" fillId="0" borderId="8" xfId="1" applyFont="1" applyBorder="1" applyAlignment="1">
      <alignment horizontal="center" vertical="center"/>
    </xf>
    <xf numFmtId="0" fontId="9" fillId="0" borderId="8" xfId="1" applyFont="1" applyBorder="1" applyAlignment="1">
      <alignment horizontal="right" vertical="center"/>
    </xf>
    <xf numFmtId="3" fontId="3" fillId="0" borderId="8" xfId="1" applyNumberFormat="1" applyFont="1" applyBorder="1" applyAlignment="1">
      <alignment horizontal="center" vertical="center"/>
    </xf>
    <xf numFmtId="3" fontId="6" fillId="0" borderId="8" xfId="1" applyNumberFormat="1" applyFont="1" applyBorder="1" applyAlignment="1">
      <alignment horizontal="center" vertical="center"/>
    </xf>
    <xf numFmtId="0" fontId="3" fillId="0" borderId="9" xfId="1" applyFont="1" applyBorder="1" applyAlignment="1">
      <alignment horizontal="center" vertical="center"/>
    </xf>
    <xf numFmtId="0" fontId="9" fillId="0" borderId="2" xfId="1" applyFont="1" applyBorder="1" applyAlignment="1">
      <alignment vertical="center"/>
    </xf>
    <xf numFmtId="0" fontId="9" fillId="0" borderId="7" xfId="1" applyFont="1" applyBorder="1" applyAlignment="1">
      <alignment vertical="center"/>
    </xf>
    <xf numFmtId="0" fontId="4" fillId="0" borderId="2" xfId="1" applyFont="1" applyBorder="1" applyAlignment="1">
      <alignment horizontal="center" vertical="center"/>
    </xf>
    <xf numFmtId="0" fontId="10" fillId="0" borderId="2" xfId="1" applyFont="1" applyBorder="1" applyAlignment="1">
      <alignment horizontal="center" vertical="center"/>
    </xf>
    <xf numFmtId="0" fontId="12" fillId="0" borderId="2" xfId="1" applyFont="1" applyBorder="1" applyAlignment="1">
      <alignment vertical="center" wrapText="1"/>
    </xf>
    <xf numFmtId="3" fontId="4" fillId="0" borderId="7" xfId="1" applyNumberFormat="1" applyFont="1" applyBorder="1" applyAlignment="1">
      <alignment horizontal="center" vertical="center"/>
    </xf>
    <xf numFmtId="3" fontId="10" fillId="0" borderId="7" xfId="1" applyNumberFormat="1" applyFont="1" applyBorder="1" applyAlignment="1">
      <alignment horizontal="center" vertical="center"/>
    </xf>
    <xf numFmtId="0" fontId="0" fillId="0" borderId="0" xfId="0" applyAlignment="1">
      <alignment wrapText="1"/>
    </xf>
    <xf numFmtId="0" fontId="0" fillId="0" borderId="0" xfId="0" applyAlignment="1">
      <alignment vertical="center" wrapText="1"/>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15" fillId="0" borderId="2" xfId="0" applyFont="1" applyBorder="1" applyAlignment="1">
      <alignment vertical="center" wrapText="1"/>
    </xf>
    <xf numFmtId="0" fontId="14" fillId="0" borderId="2" xfId="0" applyFont="1" applyBorder="1" applyAlignment="1">
      <alignment vertical="top" wrapText="1"/>
    </xf>
    <xf numFmtId="0" fontId="14" fillId="0" borderId="0" xfId="0" applyFont="1" applyAlignment="1">
      <alignment wrapText="1"/>
    </xf>
    <xf numFmtId="9" fontId="14" fillId="0" borderId="2" xfId="0" applyNumberFormat="1" applyFont="1" applyBorder="1" applyAlignment="1">
      <alignment horizontal="center" vertical="top" wrapText="1"/>
    </xf>
    <xf numFmtId="0" fontId="7" fillId="0" borderId="2" xfId="1" applyFont="1" applyBorder="1" applyAlignment="1">
      <alignment horizontal="left" vertical="top" wrapText="1"/>
    </xf>
    <xf numFmtId="3" fontId="4" fillId="0" borderId="2" xfId="1" applyNumberFormat="1" applyFont="1" applyBorder="1" applyAlignment="1">
      <alignment horizontal="center" vertical="center"/>
    </xf>
    <xf numFmtId="0" fontId="1" fillId="0" borderId="1" xfId="0" applyFont="1" applyBorder="1" applyAlignment="1">
      <alignment horizontal="center" vertical="center"/>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2" xfId="1" applyFont="1" applyBorder="1" applyAlignment="1">
      <alignment horizontal="center" vertical="center" wrapText="1"/>
    </xf>
    <xf numFmtId="0" fontId="3" fillId="0" borderId="10" xfId="1" applyFont="1" applyBorder="1" applyAlignment="1">
      <alignment horizontal="center" vertical="center"/>
    </xf>
    <xf numFmtId="0" fontId="3" fillId="0" borderId="6" xfId="1" applyFont="1" applyBorder="1" applyAlignment="1">
      <alignment horizontal="center" vertical="center"/>
    </xf>
    <xf numFmtId="0" fontId="4" fillId="0" borderId="10" xfId="1" applyFont="1" applyBorder="1" applyAlignment="1">
      <alignment horizontal="center" vertical="center"/>
    </xf>
    <xf numFmtId="0" fontId="4" fillId="0" borderId="6" xfId="1" applyFont="1" applyBorder="1" applyAlignment="1">
      <alignment horizontal="center" vertical="center"/>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0" fillId="0" borderId="1" xfId="0" applyBorder="1" applyAlignment="1">
      <alignment horizontal="center" vertical="center" wrapText="1"/>
    </xf>
    <xf numFmtId="0" fontId="14" fillId="0" borderId="4"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7" xfId="0" applyFont="1" applyBorder="1" applyAlignment="1">
      <alignment horizontal="center" vertical="center" wrapText="1"/>
    </xf>
  </cellXfs>
  <cellStyles count="4">
    <cellStyle name="Comma 5" xfId="3" xr:uid="{00000000-0005-0000-0000-000000000000}"/>
    <cellStyle name="Îáû÷íûé_ÐÎÌÀÍ--Ø-8" xfId="2" xr:uid="{00000000-0005-0000-0000-000001000000}"/>
    <cellStyle name="Normal" xfId="0" builtinId="0"/>
    <cellStyle name="Normal 30"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
  <sheetViews>
    <sheetView topLeftCell="A40" workbookViewId="0">
      <selection activeCell="I40" sqref="I40"/>
    </sheetView>
  </sheetViews>
  <sheetFormatPr defaultRowHeight="15"/>
  <cols>
    <col min="1" max="1" width="5" customWidth="1"/>
    <col min="2" max="2" width="54.7109375" customWidth="1"/>
    <col min="3" max="9" width="10.85546875" customWidth="1"/>
    <col min="10" max="10" width="11.140625" customWidth="1"/>
    <col min="11" max="11" width="10.85546875" customWidth="1"/>
  </cols>
  <sheetData>
    <row r="1" spans="1:11">
      <c r="A1" s="36" t="s">
        <v>89</v>
      </c>
      <c r="B1" s="36"/>
      <c r="C1" s="36"/>
      <c r="D1" s="36"/>
      <c r="E1" s="36"/>
      <c r="F1" s="36"/>
      <c r="G1" s="36"/>
      <c r="H1" s="36"/>
      <c r="I1" s="36"/>
      <c r="J1" s="36"/>
      <c r="K1" s="36"/>
    </row>
    <row r="2" spans="1:11" ht="32.25" customHeight="1">
      <c r="A2" s="41" t="s">
        <v>0</v>
      </c>
      <c r="B2" s="43" t="s">
        <v>1</v>
      </c>
      <c r="C2" s="37" t="s">
        <v>2</v>
      </c>
      <c r="D2" s="38"/>
      <c r="E2" s="39"/>
      <c r="F2" s="40" t="s">
        <v>3</v>
      </c>
      <c r="G2" s="40"/>
      <c r="H2" s="40"/>
      <c r="I2" s="38" t="s">
        <v>4</v>
      </c>
      <c r="J2" s="38"/>
      <c r="K2" s="39"/>
    </row>
    <row r="3" spans="1:11" ht="30.75" thickBot="1">
      <c r="A3" s="42"/>
      <c r="B3" s="44"/>
      <c r="C3" s="2" t="s">
        <v>5</v>
      </c>
      <c r="D3" s="2" t="s">
        <v>6</v>
      </c>
      <c r="E3" s="2" t="s">
        <v>7</v>
      </c>
      <c r="F3" s="2" t="s">
        <v>5</v>
      </c>
      <c r="G3" s="2" t="s">
        <v>6</v>
      </c>
      <c r="H3" s="2" t="s">
        <v>7</v>
      </c>
      <c r="I3" s="2" t="s">
        <v>5</v>
      </c>
      <c r="J3" s="2" t="s">
        <v>6</v>
      </c>
      <c r="K3" s="2" t="s">
        <v>7</v>
      </c>
    </row>
    <row r="4" spans="1:11" ht="16.5" customHeight="1" thickTop="1">
      <c r="A4" s="1"/>
      <c r="B4" s="3" t="s">
        <v>8</v>
      </c>
      <c r="C4" s="4">
        <v>105</v>
      </c>
      <c r="D4" s="5">
        <f>J52</f>
        <v>0</v>
      </c>
      <c r="E4" s="5"/>
      <c r="F4" s="4">
        <v>105</v>
      </c>
      <c r="G4" s="6"/>
      <c r="H4" s="6"/>
      <c r="I4" s="4">
        <v>126</v>
      </c>
      <c r="J4" s="6"/>
      <c r="K4" s="6"/>
    </row>
    <row r="5" spans="1:11" ht="16.5" customHeight="1">
      <c r="A5" s="1"/>
      <c r="B5" s="7" t="s">
        <v>9</v>
      </c>
      <c r="C5" s="4">
        <v>21</v>
      </c>
      <c r="D5" s="4">
        <f>C52</f>
        <v>0</v>
      </c>
      <c r="E5" s="4"/>
      <c r="F5" s="4">
        <v>21</v>
      </c>
      <c r="G5" s="8"/>
      <c r="H5" s="8"/>
      <c r="I5" s="4">
        <v>19</v>
      </c>
      <c r="J5" s="8"/>
      <c r="K5" s="8"/>
    </row>
    <row r="6" spans="1:11" ht="16.5" customHeight="1">
      <c r="A6" s="1">
        <v>1</v>
      </c>
      <c r="B6" s="7" t="s">
        <v>10</v>
      </c>
      <c r="C6" s="4">
        <f>D6+E6</f>
        <v>165062</v>
      </c>
      <c r="D6" s="9">
        <f>D7+D8</f>
        <v>165062</v>
      </c>
      <c r="E6" s="9">
        <v>0</v>
      </c>
      <c r="F6" s="4">
        <f>F7+F8</f>
        <v>165062</v>
      </c>
      <c r="G6" s="9">
        <f>G7+G8</f>
        <v>165062</v>
      </c>
      <c r="H6" s="9"/>
      <c r="I6" s="4">
        <f>J6+K6</f>
        <v>164602</v>
      </c>
      <c r="J6" s="9">
        <f>J7+J8</f>
        <v>164602</v>
      </c>
      <c r="K6" s="9"/>
    </row>
    <row r="7" spans="1:11" ht="16.5" customHeight="1">
      <c r="A7" s="1"/>
      <c r="B7" s="7" t="s">
        <v>83</v>
      </c>
      <c r="C7" s="4">
        <f>D7</f>
        <v>154730</v>
      </c>
      <c r="D7" s="9">
        <v>154730</v>
      </c>
      <c r="E7" s="9"/>
      <c r="F7" s="4">
        <f>G7</f>
        <v>154730</v>
      </c>
      <c r="G7" s="9">
        <v>154730</v>
      </c>
      <c r="H7" s="9"/>
      <c r="I7" s="4">
        <f>J7</f>
        <v>154730</v>
      </c>
      <c r="J7" s="9">
        <v>154730</v>
      </c>
      <c r="K7" s="9"/>
    </row>
    <row r="8" spans="1:11" ht="16.5" customHeight="1">
      <c r="A8" s="1"/>
      <c r="B8" s="7" t="s">
        <v>84</v>
      </c>
      <c r="C8" s="4">
        <f>D8</f>
        <v>10332</v>
      </c>
      <c r="D8" s="9">
        <v>10332</v>
      </c>
      <c r="E8" s="9"/>
      <c r="F8" s="4">
        <f>G8</f>
        <v>10332</v>
      </c>
      <c r="G8" s="9">
        <v>10332</v>
      </c>
      <c r="H8" s="9"/>
      <c r="I8" s="4">
        <f>J8</f>
        <v>9872</v>
      </c>
      <c r="J8" s="9">
        <v>9872</v>
      </c>
      <c r="K8" s="9"/>
    </row>
    <row r="9" spans="1:11" ht="17.25" customHeight="1">
      <c r="A9" s="1">
        <v>2</v>
      </c>
      <c r="B9" s="7" t="s">
        <v>11</v>
      </c>
      <c r="C9" s="4">
        <f t="shared" ref="C9:C12" si="0">SUM(D9:E9)</f>
        <v>79056</v>
      </c>
      <c r="D9" s="9">
        <f t="shared" ref="D9:K9" si="1">SUM(D10:D12,D31:D34,D37)</f>
        <v>70938</v>
      </c>
      <c r="E9" s="9">
        <f>E10+E12+E34</f>
        <v>8118</v>
      </c>
      <c r="F9" s="4">
        <f t="shared" si="1"/>
        <v>78022</v>
      </c>
      <c r="G9" s="9">
        <f t="shared" si="1"/>
        <v>70938</v>
      </c>
      <c r="H9" s="9">
        <f t="shared" si="1"/>
        <v>8118</v>
      </c>
      <c r="I9" s="4">
        <f t="shared" si="1"/>
        <v>72233.17</v>
      </c>
      <c r="J9" s="9">
        <f t="shared" si="1"/>
        <v>69067.53</v>
      </c>
      <c r="K9" s="9">
        <f t="shared" si="1"/>
        <v>3165.64</v>
      </c>
    </row>
    <row r="10" spans="1:11" ht="17.25" customHeight="1">
      <c r="A10" s="10" t="s">
        <v>12</v>
      </c>
      <c r="B10" s="11" t="s">
        <v>13</v>
      </c>
      <c r="C10" s="4">
        <f t="shared" si="0"/>
        <v>6000</v>
      </c>
      <c r="D10" s="9">
        <v>0</v>
      </c>
      <c r="E10" s="9">
        <v>6000</v>
      </c>
      <c r="F10" s="4">
        <f>G10+H10</f>
        <v>6000</v>
      </c>
      <c r="G10" s="9">
        <v>0</v>
      </c>
      <c r="H10" s="9">
        <v>6000</v>
      </c>
      <c r="I10" s="4">
        <f>J10+K10</f>
        <v>2500</v>
      </c>
      <c r="J10" s="9">
        <v>0</v>
      </c>
      <c r="K10" s="9">
        <v>2500</v>
      </c>
    </row>
    <row r="11" spans="1:11" ht="17.25" customHeight="1">
      <c r="A11" s="10" t="s">
        <v>14</v>
      </c>
      <c r="B11" s="11" t="s">
        <v>15</v>
      </c>
      <c r="C11" s="4">
        <f t="shared" si="0"/>
        <v>640</v>
      </c>
      <c r="D11" s="9">
        <v>640</v>
      </c>
      <c r="E11" s="9"/>
      <c r="F11" s="4">
        <f>G11+H11</f>
        <v>640</v>
      </c>
      <c r="G11" s="9">
        <v>640</v>
      </c>
      <c r="H11" s="9"/>
      <c r="I11" s="4">
        <f>J11+K11</f>
        <v>640</v>
      </c>
      <c r="J11" s="9">
        <v>640</v>
      </c>
      <c r="K11" s="9"/>
    </row>
    <row r="12" spans="1:11" ht="17.25" customHeight="1">
      <c r="A12" s="10" t="s">
        <v>16</v>
      </c>
      <c r="B12" s="11" t="s">
        <v>17</v>
      </c>
      <c r="C12" s="4">
        <f t="shared" si="0"/>
        <v>24535</v>
      </c>
      <c r="D12" s="9">
        <f>D13+D14+D15+D16+D17+D20+D21+D22+D23+D24+D27</f>
        <v>23035</v>
      </c>
      <c r="E12" s="9">
        <f t="shared" ref="E12:K12" si="2">SUM(E13:E17,E21:E24,E27)</f>
        <v>1500</v>
      </c>
      <c r="F12" s="9">
        <f t="shared" si="2"/>
        <v>23501</v>
      </c>
      <c r="G12" s="9">
        <f t="shared" si="2"/>
        <v>23035</v>
      </c>
      <c r="H12" s="9">
        <v>1500</v>
      </c>
      <c r="I12" s="9">
        <f t="shared" si="2"/>
        <v>22880.239999999998</v>
      </c>
      <c r="J12" s="9">
        <f t="shared" si="2"/>
        <v>22214.6</v>
      </c>
      <c r="K12" s="9">
        <f t="shared" si="2"/>
        <v>665.64</v>
      </c>
    </row>
    <row r="13" spans="1:11" ht="17.25" customHeight="1">
      <c r="A13" s="10"/>
      <c r="B13" s="11" t="s">
        <v>18</v>
      </c>
      <c r="C13" s="4">
        <f>SUM(D13:E13)</f>
        <v>1000</v>
      </c>
      <c r="D13" s="9">
        <v>1000</v>
      </c>
      <c r="E13" s="9">
        <v>0</v>
      </c>
      <c r="F13" s="4">
        <f t="shared" ref="F13:F43" si="3">SUM(G13:H13)</f>
        <v>1000</v>
      </c>
      <c r="G13" s="9">
        <v>1000</v>
      </c>
      <c r="H13" s="9">
        <v>0</v>
      </c>
      <c r="I13" s="4">
        <f t="shared" ref="I13:I43" si="4">SUM(J13:K13)</f>
        <v>1000</v>
      </c>
      <c r="J13" s="9">
        <v>1000</v>
      </c>
      <c r="K13" s="9">
        <v>0</v>
      </c>
    </row>
    <row r="14" spans="1:11" ht="17.25" customHeight="1">
      <c r="A14" s="10"/>
      <c r="B14" s="11" t="s">
        <v>19</v>
      </c>
      <c r="C14" s="4">
        <f t="shared" ref="C14:C43" si="5">SUM(D14:E14)</f>
        <v>150</v>
      </c>
      <c r="D14" s="9">
        <v>150</v>
      </c>
      <c r="E14" s="9"/>
      <c r="F14" s="4">
        <f t="shared" si="3"/>
        <v>150</v>
      </c>
      <c r="G14" s="9">
        <v>150</v>
      </c>
      <c r="H14" s="9"/>
      <c r="I14" s="4">
        <f t="shared" si="4"/>
        <v>145.6</v>
      </c>
      <c r="J14" s="9">
        <v>145.6</v>
      </c>
      <c r="K14" s="9"/>
    </row>
    <row r="15" spans="1:11" ht="17.25" customHeight="1">
      <c r="A15" s="10"/>
      <c r="B15" s="11" t="s">
        <v>68</v>
      </c>
      <c r="C15" s="4">
        <f t="shared" si="5"/>
        <v>0</v>
      </c>
      <c r="D15" s="9"/>
      <c r="E15" s="9"/>
      <c r="F15" s="4">
        <f t="shared" si="3"/>
        <v>0</v>
      </c>
      <c r="G15" s="9"/>
      <c r="H15" s="9"/>
      <c r="I15" s="4">
        <f t="shared" si="4"/>
        <v>0</v>
      </c>
      <c r="J15" s="9"/>
      <c r="K15" s="9"/>
    </row>
    <row r="16" spans="1:11" ht="17.25" customHeight="1">
      <c r="A16" s="10"/>
      <c r="B16" s="11" t="s">
        <v>69</v>
      </c>
      <c r="C16" s="4">
        <f t="shared" si="5"/>
        <v>0</v>
      </c>
      <c r="D16" s="9"/>
      <c r="E16" s="9"/>
      <c r="F16" s="4">
        <f t="shared" si="3"/>
        <v>0</v>
      </c>
      <c r="G16" s="9"/>
      <c r="H16" s="9"/>
      <c r="I16" s="4">
        <f t="shared" si="4"/>
        <v>0</v>
      </c>
      <c r="J16" s="9"/>
      <c r="K16" s="9"/>
    </row>
    <row r="17" spans="1:11" ht="27.75" customHeight="1">
      <c r="A17" s="10"/>
      <c r="B17" s="12" t="s">
        <v>70</v>
      </c>
      <c r="C17" s="4">
        <f t="shared" si="5"/>
        <v>0</v>
      </c>
      <c r="D17" s="9">
        <f>SUM(D18:D19)</f>
        <v>0</v>
      </c>
      <c r="E17" s="9">
        <f>SUM(E18:E19)</f>
        <v>0</v>
      </c>
      <c r="F17" s="4">
        <f t="shared" si="3"/>
        <v>0</v>
      </c>
      <c r="G17" s="9">
        <f>SUM(G18:G19)</f>
        <v>0</v>
      </c>
      <c r="H17" s="9">
        <f>SUM(H18:H19)</f>
        <v>0</v>
      </c>
      <c r="I17" s="4">
        <f t="shared" si="4"/>
        <v>0</v>
      </c>
      <c r="J17" s="9">
        <f>SUM(J18:J19)</f>
        <v>0</v>
      </c>
      <c r="K17" s="9">
        <f>SUM(K18:K19)</f>
        <v>0</v>
      </c>
    </row>
    <row r="18" spans="1:11" ht="17.25" customHeight="1">
      <c r="A18" s="10"/>
      <c r="B18" s="12" t="s">
        <v>71</v>
      </c>
      <c r="C18" s="4">
        <f t="shared" si="5"/>
        <v>0</v>
      </c>
      <c r="D18" s="9">
        <v>0</v>
      </c>
      <c r="E18" s="9"/>
      <c r="F18" s="4">
        <f t="shared" si="3"/>
        <v>0</v>
      </c>
      <c r="G18" s="9">
        <v>0</v>
      </c>
      <c r="H18" s="9"/>
      <c r="I18" s="4">
        <f t="shared" si="4"/>
        <v>0</v>
      </c>
      <c r="J18" s="9"/>
      <c r="K18" s="9"/>
    </row>
    <row r="19" spans="1:11" ht="33" customHeight="1">
      <c r="A19" s="10"/>
      <c r="B19" s="11" t="s">
        <v>20</v>
      </c>
      <c r="C19" s="4">
        <f t="shared" si="5"/>
        <v>0</v>
      </c>
      <c r="D19" s="9"/>
      <c r="E19" s="9"/>
      <c r="F19" s="4">
        <f t="shared" si="3"/>
        <v>0</v>
      </c>
      <c r="G19" s="9"/>
      <c r="H19" s="9"/>
      <c r="I19" s="4">
        <f t="shared" si="4"/>
        <v>0</v>
      </c>
      <c r="J19" s="9"/>
      <c r="K19" s="9"/>
    </row>
    <row r="20" spans="1:11" ht="17.25" customHeight="1">
      <c r="A20" s="10"/>
      <c r="B20" s="12" t="s">
        <v>72</v>
      </c>
      <c r="C20" s="4">
        <f>D20</f>
        <v>0</v>
      </c>
      <c r="D20" s="9">
        <v>0</v>
      </c>
      <c r="E20" s="9"/>
      <c r="F20" s="4"/>
      <c r="G20" s="9"/>
      <c r="H20" s="9"/>
      <c r="I20" s="4"/>
      <c r="J20" s="9"/>
      <c r="K20" s="9"/>
    </row>
    <row r="21" spans="1:11" ht="17.25" customHeight="1">
      <c r="A21" s="10"/>
      <c r="B21" s="12" t="s">
        <v>21</v>
      </c>
      <c r="C21" s="4">
        <f>D21</f>
        <v>300</v>
      </c>
      <c r="D21" s="9">
        <v>300</v>
      </c>
      <c r="E21" s="9">
        <v>0</v>
      </c>
      <c r="F21" s="4">
        <v>100</v>
      </c>
      <c r="G21" s="9">
        <v>300</v>
      </c>
      <c r="H21" s="9">
        <v>0</v>
      </c>
      <c r="I21" s="4">
        <f t="shared" si="4"/>
        <v>299</v>
      </c>
      <c r="J21" s="9">
        <v>299</v>
      </c>
      <c r="K21" s="9"/>
    </row>
    <row r="22" spans="1:11" ht="17.25" customHeight="1">
      <c r="A22" s="10"/>
      <c r="B22" s="12" t="s">
        <v>22</v>
      </c>
      <c r="C22" s="4">
        <f t="shared" si="5"/>
        <v>1000</v>
      </c>
      <c r="D22" s="9">
        <v>1000</v>
      </c>
      <c r="E22" s="9">
        <v>0</v>
      </c>
      <c r="F22" s="4">
        <f t="shared" si="3"/>
        <v>1000</v>
      </c>
      <c r="G22" s="9">
        <v>1000</v>
      </c>
      <c r="H22" s="9">
        <v>0</v>
      </c>
      <c r="I22" s="4">
        <f t="shared" si="4"/>
        <v>999</v>
      </c>
      <c r="J22" s="9">
        <v>999</v>
      </c>
      <c r="K22" s="9">
        <v>0</v>
      </c>
    </row>
    <row r="23" spans="1:11" ht="24.75" customHeight="1">
      <c r="A23" s="10"/>
      <c r="B23" s="12" t="s">
        <v>23</v>
      </c>
      <c r="C23" s="4">
        <f t="shared" si="5"/>
        <v>1600</v>
      </c>
      <c r="D23" s="9">
        <v>1600</v>
      </c>
      <c r="E23" s="9">
        <v>0</v>
      </c>
      <c r="F23" s="4">
        <f t="shared" si="3"/>
        <v>1600</v>
      </c>
      <c r="G23" s="9">
        <v>1600</v>
      </c>
      <c r="H23" s="9"/>
      <c r="I23" s="4">
        <f t="shared" si="4"/>
        <v>1600</v>
      </c>
      <c r="J23" s="9">
        <v>1600</v>
      </c>
      <c r="K23" s="9"/>
    </row>
    <row r="24" spans="1:11" ht="17.25" customHeight="1">
      <c r="A24" s="10"/>
      <c r="B24" s="11" t="s">
        <v>24</v>
      </c>
      <c r="C24" s="13">
        <f t="shared" si="5"/>
        <v>1310</v>
      </c>
      <c r="D24" s="9">
        <f t="shared" ref="D24:E24" si="6">SUM(D25:D26)</f>
        <v>1310</v>
      </c>
      <c r="E24" s="9">
        <f t="shared" si="6"/>
        <v>0</v>
      </c>
      <c r="F24" s="13">
        <f t="shared" si="3"/>
        <v>1310</v>
      </c>
      <c r="G24" s="9">
        <f t="shared" ref="G24:H24" si="7">SUM(G25:G26)</f>
        <v>1310</v>
      </c>
      <c r="H24" s="9">
        <f t="shared" si="7"/>
        <v>0</v>
      </c>
      <c r="I24" s="13">
        <f t="shared" si="4"/>
        <v>1160</v>
      </c>
      <c r="J24" s="9">
        <f t="shared" ref="J24:K24" si="8">SUM(J25:J26)</f>
        <v>1160</v>
      </c>
      <c r="K24" s="9">
        <f t="shared" si="8"/>
        <v>0</v>
      </c>
    </row>
    <row r="25" spans="1:11" ht="17.25" customHeight="1">
      <c r="A25" s="10"/>
      <c r="B25" s="11" t="s">
        <v>25</v>
      </c>
      <c r="C25" s="13">
        <f t="shared" si="5"/>
        <v>130</v>
      </c>
      <c r="D25" s="9">
        <v>130</v>
      </c>
      <c r="E25" s="9"/>
      <c r="F25" s="13">
        <f t="shared" si="3"/>
        <v>130</v>
      </c>
      <c r="G25" s="9">
        <v>130</v>
      </c>
      <c r="H25" s="9"/>
      <c r="I25" s="13">
        <f t="shared" si="4"/>
        <v>74</v>
      </c>
      <c r="J25" s="9">
        <v>74</v>
      </c>
      <c r="K25" s="9"/>
    </row>
    <row r="26" spans="1:11" ht="17.25" customHeight="1">
      <c r="A26" s="10"/>
      <c r="B26" s="11" t="s">
        <v>26</v>
      </c>
      <c r="C26" s="13">
        <f t="shared" si="5"/>
        <v>1180</v>
      </c>
      <c r="D26" s="9">
        <v>1180</v>
      </c>
      <c r="E26" s="9">
        <v>0</v>
      </c>
      <c r="F26" s="13">
        <f t="shared" si="3"/>
        <v>1180</v>
      </c>
      <c r="G26" s="9">
        <v>1180</v>
      </c>
      <c r="H26" s="9">
        <v>0</v>
      </c>
      <c r="I26" s="13">
        <f t="shared" si="4"/>
        <v>1086</v>
      </c>
      <c r="J26" s="9">
        <v>1086</v>
      </c>
      <c r="K26" s="9">
        <v>0</v>
      </c>
    </row>
    <row r="27" spans="1:11" ht="17.25" customHeight="1">
      <c r="A27" s="10"/>
      <c r="B27" s="11" t="s">
        <v>27</v>
      </c>
      <c r="C27" s="4">
        <f t="shared" si="5"/>
        <v>19175</v>
      </c>
      <c r="D27" s="9">
        <f>SUM(D28:D30)</f>
        <v>17675</v>
      </c>
      <c r="E27" s="9">
        <f>SUM(E28:E30)</f>
        <v>1500</v>
      </c>
      <c r="F27" s="4">
        <f t="shared" si="3"/>
        <v>18341</v>
      </c>
      <c r="G27" s="9">
        <f>SUM(G28:G30)</f>
        <v>17675</v>
      </c>
      <c r="H27" s="9">
        <f>SUM(H28:H30)</f>
        <v>666</v>
      </c>
      <c r="I27" s="4">
        <f t="shared" si="4"/>
        <v>17676.64</v>
      </c>
      <c r="J27" s="9">
        <f>SUM(J28:J30)</f>
        <v>17011</v>
      </c>
      <c r="K27" s="9">
        <f>SUM(K28:K30)</f>
        <v>665.64</v>
      </c>
    </row>
    <row r="28" spans="1:11" ht="17.25" customHeight="1">
      <c r="A28" s="10"/>
      <c r="B28" s="11" t="s">
        <v>28</v>
      </c>
      <c r="C28" s="4">
        <f t="shared" si="5"/>
        <v>498</v>
      </c>
      <c r="D28" s="9">
        <v>498</v>
      </c>
      <c r="E28" s="9"/>
      <c r="F28" s="4">
        <f t="shared" si="3"/>
        <v>498</v>
      </c>
      <c r="G28" s="9">
        <v>498</v>
      </c>
      <c r="H28" s="9"/>
      <c r="I28" s="4">
        <f t="shared" si="4"/>
        <v>231</v>
      </c>
      <c r="J28" s="9">
        <v>231</v>
      </c>
      <c r="K28" s="9"/>
    </row>
    <row r="29" spans="1:11" ht="17.25" customHeight="1">
      <c r="A29" s="10"/>
      <c r="B29" s="12" t="s">
        <v>29</v>
      </c>
      <c r="C29" s="4">
        <f t="shared" si="5"/>
        <v>5860</v>
      </c>
      <c r="D29" s="9">
        <v>5860</v>
      </c>
      <c r="E29" s="9">
        <v>0</v>
      </c>
      <c r="F29" s="4">
        <f t="shared" si="3"/>
        <v>5860</v>
      </c>
      <c r="G29" s="9">
        <v>5860</v>
      </c>
      <c r="H29" s="9"/>
      <c r="I29" s="4">
        <f t="shared" si="4"/>
        <v>5853</v>
      </c>
      <c r="J29" s="9">
        <v>5853</v>
      </c>
      <c r="K29" s="9"/>
    </row>
    <row r="30" spans="1:11" ht="17.25" customHeight="1">
      <c r="A30" s="10"/>
      <c r="B30" s="34" t="s">
        <v>73</v>
      </c>
      <c r="C30" s="4">
        <f t="shared" si="5"/>
        <v>12817</v>
      </c>
      <c r="D30" s="9">
        <v>11317</v>
      </c>
      <c r="E30" s="9">
        <v>1500</v>
      </c>
      <c r="F30" s="4">
        <f t="shared" si="3"/>
        <v>11983</v>
      </c>
      <c r="G30" s="9">
        <v>11317</v>
      </c>
      <c r="H30" s="9">
        <v>666</v>
      </c>
      <c r="I30" s="4">
        <f t="shared" si="4"/>
        <v>11592.64</v>
      </c>
      <c r="J30" s="9">
        <v>10927</v>
      </c>
      <c r="K30" s="9">
        <v>665.64</v>
      </c>
    </row>
    <row r="31" spans="1:11" ht="17.25" customHeight="1">
      <c r="A31" s="10" t="s">
        <v>30</v>
      </c>
      <c r="B31" s="11" t="s">
        <v>31</v>
      </c>
      <c r="C31" s="4">
        <f t="shared" si="5"/>
        <v>0</v>
      </c>
      <c r="D31" s="9"/>
      <c r="E31" s="9"/>
      <c r="F31" s="4">
        <f t="shared" si="3"/>
        <v>0</v>
      </c>
      <c r="G31" s="9"/>
      <c r="H31" s="9"/>
      <c r="I31" s="4">
        <f t="shared" si="4"/>
        <v>0</v>
      </c>
      <c r="J31" s="9"/>
      <c r="K31" s="9"/>
    </row>
    <row r="32" spans="1:11" ht="17.25" customHeight="1">
      <c r="A32" s="10" t="s">
        <v>32</v>
      </c>
      <c r="B32" s="11" t="s">
        <v>33</v>
      </c>
      <c r="C32" s="4">
        <f t="shared" si="5"/>
        <v>700</v>
      </c>
      <c r="D32" s="9">
        <v>700</v>
      </c>
      <c r="E32" s="9"/>
      <c r="F32" s="4">
        <f t="shared" si="3"/>
        <v>700</v>
      </c>
      <c r="G32" s="9">
        <v>700</v>
      </c>
      <c r="H32" s="9"/>
      <c r="I32" s="4">
        <f t="shared" si="4"/>
        <v>654.92999999999995</v>
      </c>
      <c r="J32" s="9">
        <v>654.92999999999995</v>
      </c>
      <c r="K32" s="9"/>
    </row>
    <row r="33" spans="1:11" ht="26.25" customHeight="1">
      <c r="A33" s="10" t="s">
        <v>34</v>
      </c>
      <c r="B33" s="12" t="s">
        <v>35</v>
      </c>
      <c r="C33" s="4">
        <f t="shared" si="5"/>
        <v>5733</v>
      </c>
      <c r="D33" s="9">
        <v>5733</v>
      </c>
      <c r="E33" s="9">
        <v>0</v>
      </c>
      <c r="F33" s="4">
        <f t="shared" si="3"/>
        <v>5733</v>
      </c>
      <c r="G33" s="9">
        <v>5733</v>
      </c>
      <c r="H33" s="9"/>
      <c r="I33" s="4">
        <f t="shared" si="4"/>
        <v>4732</v>
      </c>
      <c r="J33" s="9">
        <v>4732</v>
      </c>
      <c r="K33" s="9"/>
    </row>
    <row r="34" spans="1:11" ht="26.25" customHeight="1">
      <c r="A34" s="10" t="s">
        <v>36</v>
      </c>
      <c r="B34" s="12" t="s">
        <v>37</v>
      </c>
      <c r="C34" s="4">
        <f t="shared" si="5"/>
        <v>618</v>
      </c>
      <c r="D34" s="9">
        <f t="shared" ref="D34" si="9">SUM(D35:D36)</f>
        <v>0</v>
      </c>
      <c r="E34" s="9">
        <f>E36</f>
        <v>618</v>
      </c>
      <c r="F34" s="4">
        <f t="shared" si="3"/>
        <v>618</v>
      </c>
      <c r="G34" s="9">
        <v>0</v>
      </c>
      <c r="H34" s="9">
        <f t="shared" ref="H34" si="10">SUM(H35:H36)</f>
        <v>618</v>
      </c>
      <c r="I34" s="4">
        <f t="shared" si="4"/>
        <v>0</v>
      </c>
      <c r="J34" s="9">
        <f t="shared" ref="J34:K34" si="11">SUM(J35:J36)</f>
        <v>0</v>
      </c>
      <c r="K34" s="9">
        <f t="shared" si="11"/>
        <v>0</v>
      </c>
    </row>
    <row r="35" spans="1:11" ht="17.25" customHeight="1">
      <c r="A35" s="10"/>
      <c r="B35" s="12" t="s">
        <v>74</v>
      </c>
      <c r="C35" s="4">
        <f t="shared" si="5"/>
        <v>0</v>
      </c>
      <c r="D35" s="9">
        <v>0</v>
      </c>
      <c r="E35" s="9"/>
      <c r="F35" s="4">
        <f t="shared" si="3"/>
        <v>0</v>
      </c>
      <c r="G35" s="9"/>
      <c r="H35" s="9"/>
      <c r="I35" s="4">
        <f t="shared" si="4"/>
        <v>0</v>
      </c>
      <c r="J35" s="9"/>
      <c r="K35" s="9"/>
    </row>
    <row r="36" spans="1:11" ht="17.25" customHeight="1">
      <c r="A36" s="10"/>
      <c r="B36" s="12" t="s">
        <v>38</v>
      </c>
      <c r="C36" s="4">
        <f t="shared" si="5"/>
        <v>618</v>
      </c>
      <c r="D36" s="9">
        <v>0</v>
      </c>
      <c r="E36" s="9">
        <v>618</v>
      </c>
      <c r="F36" s="4">
        <f t="shared" si="3"/>
        <v>618</v>
      </c>
      <c r="G36" s="9">
        <v>0</v>
      </c>
      <c r="H36" s="9">
        <v>618</v>
      </c>
      <c r="I36" s="4">
        <f t="shared" si="4"/>
        <v>0</v>
      </c>
      <c r="J36" s="9"/>
      <c r="K36" s="9"/>
    </row>
    <row r="37" spans="1:11" ht="17.25" customHeight="1">
      <c r="A37" s="10" t="s">
        <v>39</v>
      </c>
      <c r="B37" s="12" t="s">
        <v>40</v>
      </c>
      <c r="C37" s="4">
        <f t="shared" si="5"/>
        <v>40830</v>
      </c>
      <c r="D37" s="9">
        <f>SUM(D38:D41)</f>
        <v>40830</v>
      </c>
      <c r="E37" s="9">
        <f>SUM(E38:E41)</f>
        <v>0</v>
      </c>
      <c r="F37" s="4">
        <f t="shared" si="3"/>
        <v>40830</v>
      </c>
      <c r="G37" s="9">
        <f>SUM(G38:G41)</f>
        <v>40830</v>
      </c>
      <c r="H37" s="9">
        <f>SUM(H38:H41)</f>
        <v>0</v>
      </c>
      <c r="I37" s="4">
        <f t="shared" si="4"/>
        <v>40826</v>
      </c>
      <c r="J37" s="9">
        <f>SUM(J38:J41)</f>
        <v>40826</v>
      </c>
      <c r="K37" s="9">
        <f>SUM(K38:K41)</f>
        <v>0</v>
      </c>
    </row>
    <row r="38" spans="1:11" ht="24.75" customHeight="1">
      <c r="A38" s="10"/>
      <c r="B38" s="12" t="s">
        <v>75</v>
      </c>
      <c r="C38" s="4">
        <f t="shared" si="5"/>
        <v>4000</v>
      </c>
      <c r="D38" s="9">
        <v>4000</v>
      </c>
      <c r="E38" s="9"/>
      <c r="F38" s="4">
        <f t="shared" si="3"/>
        <v>4000</v>
      </c>
      <c r="G38" s="9">
        <v>4000</v>
      </c>
      <c r="H38" s="9"/>
      <c r="I38" s="4">
        <f t="shared" si="4"/>
        <v>4000</v>
      </c>
      <c r="J38" s="9">
        <v>4000</v>
      </c>
      <c r="K38" s="9"/>
    </row>
    <row r="39" spans="1:11" ht="24.75" customHeight="1">
      <c r="A39" s="10"/>
      <c r="B39" s="23" t="s">
        <v>76</v>
      </c>
      <c r="C39" s="4">
        <f t="shared" si="5"/>
        <v>150</v>
      </c>
      <c r="D39" s="9">
        <v>150</v>
      </c>
      <c r="E39" s="9"/>
      <c r="F39" s="4">
        <f>G39</f>
        <v>150</v>
      </c>
      <c r="G39" s="9">
        <v>150</v>
      </c>
      <c r="H39" s="9"/>
      <c r="I39" s="4">
        <f>J39</f>
        <v>146</v>
      </c>
      <c r="J39" s="9">
        <v>146</v>
      </c>
      <c r="K39" s="9"/>
    </row>
    <row r="40" spans="1:11" ht="24.75" customHeight="1">
      <c r="A40" s="10"/>
      <c r="B40" s="23" t="s">
        <v>77</v>
      </c>
      <c r="C40" s="4">
        <f>E40</f>
        <v>0</v>
      </c>
      <c r="D40" s="9"/>
      <c r="E40" s="9">
        <v>0</v>
      </c>
      <c r="F40" s="4"/>
      <c r="G40" s="9"/>
      <c r="H40" s="9"/>
      <c r="I40" s="4"/>
      <c r="J40" s="9"/>
      <c r="K40" s="9"/>
    </row>
    <row r="41" spans="1:11" ht="24.75" customHeight="1">
      <c r="A41" s="10"/>
      <c r="B41" s="23" t="s">
        <v>41</v>
      </c>
      <c r="C41" s="4">
        <f>D41</f>
        <v>36680</v>
      </c>
      <c r="D41" s="9">
        <v>36680</v>
      </c>
      <c r="E41" s="9"/>
      <c r="F41" s="4">
        <f>G41</f>
        <v>36680</v>
      </c>
      <c r="G41" s="9">
        <v>36680</v>
      </c>
      <c r="H41" s="9"/>
      <c r="I41" s="4">
        <f>J41</f>
        <v>36680</v>
      </c>
      <c r="J41" s="9">
        <v>36680</v>
      </c>
      <c r="K41" s="9"/>
    </row>
    <row r="42" spans="1:11" ht="17.25" customHeight="1">
      <c r="A42" s="1">
        <v>3</v>
      </c>
      <c r="B42" s="12" t="s">
        <v>42</v>
      </c>
      <c r="C42" s="4">
        <f t="shared" si="5"/>
        <v>0</v>
      </c>
      <c r="D42" s="9"/>
      <c r="E42" s="9"/>
      <c r="F42" s="4">
        <f t="shared" si="3"/>
        <v>0</v>
      </c>
      <c r="G42" s="9"/>
      <c r="H42" s="9"/>
      <c r="I42" s="4">
        <f t="shared" si="4"/>
        <v>0</v>
      </c>
      <c r="J42" s="9"/>
      <c r="K42" s="9"/>
    </row>
    <row r="43" spans="1:11" ht="17.25" customHeight="1">
      <c r="A43" s="1">
        <v>4</v>
      </c>
      <c r="B43" s="11" t="s">
        <v>43</v>
      </c>
      <c r="C43" s="4">
        <f t="shared" si="5"/>
        <v>0</v>
      </c>
      <c r="D43" s="9"/>
      <c r="E43" s="9"/>
      <c r="F43" s="4">
        <f t="shared" si="3"/>
        <v>0</v>
      </c>
      <c r="G43" s="9"/>
      <c r="H43" s="9"/>
      <c r="I43" s="4">
        <f t="shared" si="4"/>
        <v>0</v>
      </c>
      <c r="J43" s="9"/>
      <c r="K43" s="9"/>
    </row>
    <row r="44" spans="1:11" ht="17.25" customHeight="1" thickBot="1">
      <c r="A44" s="14"/>
      <c r="B44" s="15" t="s">
        <v>44</v>
      </c>
      <c r="C44" s="16">
        <f>SUM(C43,C42,C9,C6)</f>
        <v>244118</v>
      </c>
      <c r="D44" s="17">
        <f>D6+D9</f>
        <v>236000</v>
      </c>
      <c r="E44" s="17">
        <f t="shared" ref="E44:J44" si="12">E6+E9</f>
        <v>8118</v>
      </c>
      <c r="F44" s="17">
        <f t="shared" si="12"/>
        <v>243084</v>
      </c>
      <c r="G44" s="17">
        <f t="shared" si="12"/>
        <v>236000</v>
      </c>
      <c r="H44" s="17">
        <f t="shared" si="12"/>
        <v>8118</v>
      </c>
      <c r="I44" s="17">
        <f t="shared" si="12"/>
        <v>236835.16999999998</v>
      </c>
      <c r="J44" s="17">
        <f t="shared" si="12"/>
        <v>233669.53</v>
      </c>
      <c r="K44" s="17">
        <f t="shared" ref="K44" si="13">SUM(K42:K43,K6:K9)</f>
        <v>3165.64</v>
      </c>
    </row>
    <row r="45" spans="1:11" ht="17.25" customHeight="1" thickBot="1">
      <c r="A45" s="18"/>
      <c r="B45" s="19" t="s">
        <v>6</v>
      </c>
      <c r="C45" s="24">
        <f>SUM(D45:E45)</f>
        <v>236000</v>
      </c>
      <c r="D45" s="17">
        <v>236000</v>
      </c>
      <c r="E45" s="25"/>
      <c r="F45" s="24">
        <f t="shared" ref="F45:F47" si="14">SUM(G45:H45)</f>
        <v>236000</v>
      </c>
      <c r="G45" s="25">
        <f>G44</f>
        <v>236000</v>
      </c>
      <c r="H45" s="24">
        <v>0</v>
      </c>
      <c r="I45" s="24">
        <f t="shared" ref="I45:I46" si="15">SUM(J45:K45)</f>
        <v>0</v>
      </c>
      <c r="J45" s="25">
        <v>0</v>
      </c>
      <c r="K45" s="24">
        <v>0</v>
      </c>
    </row>
    <row r="46" spans="1:11" ht="17.25" customHeight="1">
      <c r="A46" s="1"/>
      <c r="B46" s="20" t="s">
        <v>45</v>
      </c>
      <c r="C46" s="21">
        <f>E46</f>
        <v>7500</v>
      </c>
      <c r="D46" s="22"/>
      <c r="E46" s="22">
        <v>7500</v>
      </c>
      <c r="F46" s="21">
        <f t="shared" si="14"/>
        <v>7500</v>
      </c>
      <c r="G46" s="22"/>
      <c r="H46" s="35">
        <v>7500</v>
      </c>
      <c r="I46" s="21">
        <f t="shared" si="15"/>
        <v>3309</v>
      </c>
      <c r="J46" s="22"/>
      <c r="K46" s="21">
        <v>3309</v>
      </c>
    </row>
    <row r="47" spans="1:11" ht="17.25" customHeight="1">
      <c r="A47" s="1"/>
      <c r="B47" s="19" t="s">
        <v>46</v>
      </c>
      <c r="C47" s="21">
        <f>E47</f>
        <v>618</v>
      </c>
      <c r="D47" s="22"/>
      <c r="E47" s="22">
        <v>618</v>
      </c>
      <c r="F47" s="21">
        <f t="shared" si="14"/>
        <v>0</v>
      </c>
      <c r="G47" s="22"/>
      <c r="H47" s="21"/>
      <c r="I47" s="21">
        <f>K47</f>
        <v>0</v>
      </c>
      <c r="J47" s="22"/>
      <c r="K47" s="21"/>
    </row>
    <row r="49" spans="2:2" ht="19.5" customHeight="1">
      <c r="B49" s="26" t="s">
        <v>79</v>
      </c>
    </row>
    <row r="50" spans="2:2" ht="24.75" customHeight="1">
      <c r="B50" s="26" t="s">
        <v>78</v>
      </c>
    </row>
  </sheetData>
  <mergeCells count="6">
    <mergeCell ref="A1:K1"/>
    <mergeCell ref="C2:E2"/>
    <mergeCell ref="F2:H2"/>
    <mergeCell ref="I2:K2"/>
    <mergeCell ref="A2:A3"/>
    <mergeCell ref="B2:B3"/>
  </mergeCells>
  <pageMargins left="0.45" right="0" top="0.5" bottom="0.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5"/>
  <sheetViews>
    <sheetView tabSelected="1" workbookViewId="0">
      <selection activeCell="D8" sqref="D8"/>
    </sheetView>
  </sheetViews>
  <sheetFormatPr defaultRowHeight="15"/>
  <cols>
    <col min="1" max="1" width="5.85546875" style="26" customWidth="1"/>
    <col min="2" max="2" width="31.28515625" style="26" customWidth="1"/>
    <col min="3" max="3" width="16.42578125" style="26" customWidth="1"/>
    <col min="4" max="4" width="50" style="26" customWidth="1"/>
    <col min="5" max="5" width="13.42578125" style="26" customWidth="1"/>
    <col min="6" max="6" width="22.5703125" style="26" customWidth="1"/>
    <col min="7" max="16384" width="9.140625" style="26"/>
  </cols>
  <sheetData>
    <row r="1" spans="1:6" ht="25.5" customHeight="1">
      <c r="A1" s="50" t="s">
        <v>61</v>
      </c>
      <c r="B1" s="50"/>
      <c r="C1" s="50"/>
      <c r="D1" s="50"/>
      <c r="E1" s="50"/>
      <c r="F1" s="50"/>
    </row>
    <row r="2" spans="1:6" ht="30" customHeight="1">
      <c r="A2" s="45" t="s">
        <v>51</v>
      </c>
      <c r="B2" s="46"/>
      <c r="C2" s="45" t="s">
        <v>63</v>
      </c>
      <c r="D2" s="51"/>
      <c r="E2" s="46"/>
      <c r="F2" s="28" t="s">
        <v>64</v>
      </c>
    </row>
    <row r="3" spans="1:6" ht="27.75" customHeight="1">
      <c r="A3" s="45" t="s">
        <v>52</v>
      </c>
      <c r="B3" s="46"/>
      <c r="C3" s="45" t="s">
        <v>63</v>
      </c>
      <c r="D3" s="51"/>
      <c r="E3" s="51"/>
      <c r="F3" s="46"/>
    </row>
    <row r="4" spans="1:6" ht="143.25" customHeight="1">
      <c r="A4" s="45" t="s">
        <v>47</v>
      </c>
      <c r="B4" s="46"/>
      <c r="C4" s="47" t="s">
        <v>85</v>
      </c>
      <c r="D4" s="48"/>
      <c r="E4" s="48"/>
      <c r="F4" s="49"/>
    </row>
    <row r="5" spans="1:6" ht="87" customHeight="1">
      <c r="A5" s="45" t="s">
        <v>53</v>
      </c>
      <c r="B5" s="46"/>
      <c r="C5" s="45" t="s">
        <v>65</v>
      </c>
      <c r="D5" s="46"/>
      <c r="E5" s="28" t="s">
        <v>54</v>
      </c>
      <c r="F5" s="29" t="s">
        <v>66</v>
      </c>
    </row>
    <row r="6" spans="1:6" ht="51.75" customHeight="1">
      <c r="A6" s="45" t="s">
        <v>55</v>
      </c>
      <c r="B6" s="51"/>
      <c r="C6" s="46"/>
      <c r="D6" s="45" t="s">
        <v>56</v>
      </c>
      <c r="E6" s="46"/>
      <c r="F6" s="52" t="s">
        <v>50</v>
      </c>
    </row>
    <row r="7" spans="1:6" s="27" customFormat="1" ht="38.25">
      <c r="A7" s="30" t="s">
        <v>57</v>
      </c>
      <c r="B7" s="28" t="s">
        <v>48</v>
      </c>
      <c r="C7" s="28" t="s">
        <v>58</v>
      </c>
      <c r="D7" s="28" t="s">
        <v>59</v>
      </c>
      <c r="E7" s="28" t="s">
        <v>49</v>
      </c>
      <c r="F7" s="53"/>
    </row>
    <row r="8" spans="1:6" ht="116.25" customHeight="1">
      <c r="A8" s="29">
        <v>1</v>
      </c>
      <c r="B8" s="29" t="s">
        <v>81</v>
      </c>
      <c r="C8" s="31" t="s">
        <v>80</v>
      </c>
      <c r="D8" s="31" t="s">
        <v>90</v>
      </c>
      <c r="E8" s="33"/>
      <c r="F8" s="29"/>
    </row>
    <row r="9" spans="1:6" ht="30" customHeight="1">
      <c r="A9" s="29">
        <v>2</v>
      </c>
      <c r="B9" s="29">
        <v>150</v>
      </c>
      <c r="C9" s="29">
        <v>126</v>
      </c>
      <c r="D9" s="29">
        <v>126</v>
      </c>
      <c r="E9" s="29"/>
      <c r="F9" s="29"/>
    </row>
    <row r="10" spans="1:6" ht="169.5" customHeight="1">
      <c r="A10" s="29">
        <v>3</v>
      </c>
      <c r="B10" s="29" t="s">
        <v>87</v>
      </c>
      <c r="C10" s="29" t="s">
        <v>82</v>
      </c>
      <c r="D10" s="29" t="s">
        <v>86</v>
      </c>
      <c r="E10" s="29"/>
      <c r="F10" s="29"/>
    </row>
    <row r="11" spans="1:6" ht="30" customHeight="1">
      <c r="A11" s="29">
        <v>4</v>
      </c>
      <c r="B11" s="29"/>
      <c r="C11" s="29"/>
      <c r="D11" s="29"/>
      <c r="E11" s="29"/>
      <c r="F11" s="29"/>
    </row>
    <row r="12" spans="1:6">
      <c r="A12" s="32"/>
      <c r="B12" s="32"/>
      <c r="C12" s="32"/>
      <c r="D12" s="32"/>
      <c r="E12" s="32"/>
      <c r="F12" s="32"/>
    </row>
    <row r="13" spans="1:6" ht="21.75" customHeight="1">
      <c r="A13" s="32"/>
      <c r="B13" s="32" t="s">
        <v>60</v>
      </c>
      <c r="C13" s="32" t="s">
        <v>88</v>
      </c>
      <c r="D13" s="32"/>
      <c r="E13" s="32"/>
      <c r="F13" s="32"/>
    </row>
    <row r="14" spans="1:6" ht="25.5" customHeight="1">
      <c r="A14" s="32"/>
      <c r="B14" s="32" t="s">
        <v>62</v>
      </c>
      <c r="C14" s="32" t="s">
        <v>67</v>
      </c>
      <c r="D14" s="32"/>
      <c r="E14" s="32"/>
      <c r="F14" s="32"/>
    </row>
    <row r="15" spans="1:6">
      <c r="A15" s="32"/>
      <c r="B15" s="32"/>
      <c r="C15" s="32"/>
      <c r="D15" s="32"/>
      <c r="E15" s="32"/>
      <c r="F15" s="32"/>
    </row>
  </sheetData>
  <mergeCells count="12">
    <mergeCell ref="A5:B5"/>
    <mergeCell ref="C5:D5"/>
    <mergeCell ref="A6:C6"/>
    <mergeCell ref="D6:E6"/>
    <mergeCell ref="F6:F7"/>
    <mergeCell ref="A4:B4"/>
    <mergeCell ref="C4:F4"/>
    <mergeCell ref="A1:F1"/>
    <mergeCell ref="A2:B2"/>
    <mergeCell ref="C2:E2"/>
    <mergeCell ref="A3:B3"/>
    <mergeCell ref="C3:F3"/>
  </mergeCell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შესრულება</vt:lpstr>
      <vt:lpstr>პროგრამულის შესრულება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Nino Metreveli</dc:creator>
  <cp:lastModifiedBy>Manana Gobejishvili</cp:lastModifiedBy>
  <cp:lastPrinted>2025-04-02T18:20:51Z</cp:lastPrinted>
  <dcterms:created xsi:type="dcterms:W3CDTF">2020-05-29T07:25:40Z</dcterms:created>
  <dcterms:modified xsi:type="dcterms:W3CDTF">2026-10-29T06:41:38Z</dcterms:modified>
</cp:coreProperties>
</file>