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0" yWindow="0" windowWidth="20730" windowHeight="11760" activeTab="3"/>
  </bookViews>
  <sheets>
    <sheet name="შესრულება" sheetId="1" r:id="rId1"/>
    <sheet name="პროგრამულის შესრულება" sheetId="6" r:id="rId2"/>
    <sheet name="ბიუჯეტის შესრულება" sheetId="7" r:id="rId3"/>
    <sheet name="აუდიტის ფორმა" sheetId="5" r:id="rId4"/>
  </sheets>
  <calcPr calcId="125725"/>
  <extLst xmlns:x15="http://schemas.microsoft.com/office/spreadsheetml/2010/11/main">
    <ext uri="{140A7094-0E35-4892-8432-C4D2E57EDEB5}">
      <x15:workbookPr chartTrackingRefBase="1"/>
    </ext>
  </extLst>
</workbook>
</file>

<file path=xl/calcChain.xml><?xml version="1.0" encoding="utf-8"?>
<calcChain xmlns="http://schemas.openxmlformats.org/spreadsheetml/2006/main">
  <c r="I47" i="1"/>
  <c r="F47"/>
  <c r="I46"/>
  <c r="F46"/>
  <c r="C45"/>
  <c r="I43"/>
  <c r="F43"/>
  <c r="C43"/>
  <c r="I42"/>
  <c r="F42"/>
  <c r="C42"/>
  <c r="C41"/>
  <c r="C40"/>
  <c r="I39"/>
  <c r="C39"/>
  <c r="I38"/>
  <c r="F38"/>
  <c r="C38"/>
  <c r="K37"/>
  <c r="J37"/>
  <c r="I37" s="1"/>
  <c r="H37"/>
  <c r="G37"/>
  <c r="F37" s="1"/>
  <c r="E37"/>
  <c r="D37"/>
  <c r="C37"/>
  <c r="I36"/>
  <c r="F36"/>
  <c r="C36"/>
  <c r="I35"/>
  <c r="F35"/>
  <c r="C35"/>
  <c r="K34"/>
  <c r="J34"/>
  <c r="I34" s="1"/>
  <c r="H34"/>
  <c r="F34" s="1"/>
  <c r="D34"/>
  <c r="C34" s="1"/>
  <c r="I33"/>
  <c r="F33"/>
  <c r="C33"/>
  <c r="I32"/>
  <c r="F32"/>
  <c r="C32"/>
  <c r="I31"/>
  <c r="F31"/>
  <c r="C31"/>
  <c r="I30"/>
  <c r="F30"/>
  <c r="C30"/>
  <c r="I29"/>
  <c r="F29"/>
  <c r="C29"/>
  <c r="I28"/>
  <c r="F28"/>
  <c r="C28"/>
  <c r="K27"/>
  <c r="J27"/>
  <c r="I27" s="1"/>
  <c r="H27"/>
  <c r="G27"/>
  <c r="F27" s="1"/>
  <c r="E27"/>
  <c r="D27"/>
  <c r="C27"/>
  <c r="I26"/>
  <c r="F26"/>
  <c r="C26"/>
  <c r="I25"/>
  <c r="F25"/>
  <c r="C25"/>
  <c r="K24"/>
  <c r="J24"/>
  <c r="I24" s="1"/>
  <c r="H24"/>
  <c r="G24"/>
  <c r="F24"/>
  <c r="E24"/>
  <c r="D24"/>
  <c r="C24" s="1"/>
  <c r="I23"/>
  <c r="F23"/>
  <c r="C23"/>
  <c r="I22"/>
  <c r="F22"/>
  <c r="C22"/>
  <c r="I21"/>
  <c r="F21"/>
  <c r="C21"/>
  <c r="C20"/>
  <c r="I19"/>
  <c r="F19"/>
  <c r="C19"/>
  <c r="I18"/>
  <c r="F18"/>
  <c r="C18"/>
  <c r="K17"/>
  <c r="K12" s="1"/>
  <c r="K9" s="1"/>
  <c r="K44" s="1"/>
  <c r="K45" s="1"/>
  <c r="J17"/>
  <c r="I17" s="1"/>
  <c r="H17"/>
  <c r="G17"/>
  <c r="F17" s="1"/>
  <c r="E17"/>
  <c r="E12" s="1"/>
  <c r="E9" s="1"/>
  <c r="E44" s="1"/>
  <c r="D17"/>
  <c r="C17"/>
  <c r="I16"/>
  <c r="F16"/>
  <c r="C16"/>
  <c r="I15"/>
  <c r="F15"/>
  <c r="C15"/>
  <c r="I14"/>
  <c r="F14"/>
  <c r="C14"/>
  <c r="I13"/>
  <c r="I12" s="1"/>
  <c r="F13"/>
  <c r="C13"/>
  <c r="H12"/>
  <c r="H9" s="1"/>
  <c r="H44" s="1"/>
  <c r="D12"/>
  <c r="D9" s="1"/>
  <c r="I11"/>
  <c r="F11"/>
  <c r="C11"/>
  <c r="I10"/>
  <c r="F10"/>
  <c r="C10"/>
  <c r="I8"/>
  <c r="I7"/>
  <c r="J6"/>
  <c r="I6"/>
  <c r="F6"/>
  <c r="D6"/>
  <c r="C6"/>
  <c r="F5"/>
  <c r="D5"/>
  <c r="C5" s="1"/>
  <c r="F4"/>
  <c r="D4"/>
  <c r="D44" l="1"/>
  <c r="C9"/>
  <c r="C44" s="1"/>
  <c r="I9"/>
  <c r="J44"/>
  <c r="J45" s="1"/>
  <c r="I45" s="1"/>
  <c r="I44"/>
  <c r="F12"/>
  <c r="F9" s="1"/>
  <c r="F44" s="1"/>
  <c r="C12"/>
  <c r="G12"/>
  <c r="G9" s="1"/>
  <c r="G44" s="1"/>
  <c r="G45" s="1"/>
  <c r="F45" s="1"/>
  <c r="J12"/>
  <c r="J9" s="1"/>
  <c r="B16" i="7"/>
  <c r="B27"/>
  <c r="B26"/>
  <c r="B25"/>
  <c r="B24"/>
  <c r="B23"/>
  <c r="B22"/>
  <c r="B21"/>
  <c r="B20"/>
  <c r="B19"/>
  <c r="B18"/>
  <c r="B17"/>
  <c r="B15"/>
  <c r="D14"/>
  <c r="D13" s="1"/>
  <c r="C14"/>
  <c r="C13" s="1"/>
  <c r="B12"/>
  <c r="B11"/>
  <c r="B10"/>
  <c r="B9"/>
  <c r="B8"/>
  <c r="B7"/>
  <c r="B6"/>
  <c r="B5"/>
  <c r="D4"/>
  <c r="D3" s="1"/>
  <c r="C4"/>
  <c r="C3" s="1"/>
  <c r="B4" l="1"/>
  <c r="B14"/>
  <c r="B13"/>
  <c r="B3"/>
</calcChain>
</file>

<file path=xl/sharedStrings.xml><?xml version="1.0" encoding="utf-8"?>
<sst xmlns="http://schemas.openxmlformats.org/spreadsheetml/2006/main" count="149" uniqueCount="133">
  <si>
    <t>N</t>
  </si>
  <si>
    <t>ხარჯების დასახელება</t>
  </si>
  <si>
    <t>წლიური გეგმა</t>
  </si>
  <si>
    <t>შესაბამისი პერიოდის გეგმა (ნაზარდი ჯამი)</t>
  </si>
  <si>
    <t>შესაბამისი პერიოდის ფაქტი (ნაზარდი ჯამი)</t>
  </si>
  <si>
    <t>სულ</t>
  </si>
  <si>
    <t>სუბსიდია</t>
  </si>
  <si>
    <t>საკუთარი</t>
  </si>
  <si>
    <t>ბავშვთა რაოდენობა</t>
  </si>
  <si>
    <t>მომუშავეთა რიცხოვნობა</t>
  </si>
  <si>
    <t>შრომის ანაზღაურება</t>
  </si>
  <si>
    <t>საქონელი და მომსახურება</t>
  </si>
  <si>
    <t>ა</t>
  </si>
  <si>
    <t xml:space="preserve">  შტატგარეშე მომუშავეთა ანაზღაურება</t>
  </si>
  <si>
    <t>ბ</t>
  </si>
  <si>
    <t xml:space="preserve">  მივლინება</t>
  </si>
  <si>
    <t>გ</t>
  </si>
  <si>
    <t xml:space="preserve">  ოფისის ხარჯი</t>
  </si>
  <si>
    <t xml:space="preserve">  - საკანცელაიო და საწერ-სახაზავი ქაღალდის შეძენა</t>
  </si>
  <si>
    <t xml:space="preserve">  - ნორმატიული აქტების, ჟურნალ გაზეთების შეძენა</t>
  </si>
  <si>
    <t xml:space="preserve">      კარტიჯის შეძენა და დატუმბვა</t>
  </si>
  <si>
    <t xml:space="preserve">  - ოფისისათვის საჭირო მასალისა და საგნების  შეძენა</t>
  </si>
  <si>
    <t xml:space="preserve">  - სანიტარული საგნებისა და საჭირო მასალის შეძენა</t>
  </si>
  <si>
    <t xml:space="preserve">  - შენობა-ნაგებობის და მათი მიმდებარე ტერიტორიის მიმდინარე რემონტის ხარჯი</t>
  </si>
  <si>
    <t xml:space="preserve">  - კავშირგაბმულობის ხარჯი</t>
  </si>
  <si>
    <t xml:space="preserve">       მობილ. ტელეფონით მომსახურების ხარჯი</t>
  </si>
  <si>
    <t xml:space="preserve">       ინტერნეტით მომსახურება</t>
  </si>
  <si>
    <t xml:space="preserve">  - კომუნალური ხარჯი</t>
  </si>
  <si>
    <t xml:space="preserve">       ელექტროენერგიის ხარჯი</t>
  </si>
  <si>
    <t xml:space="preserve">       წყლის ხარჯი</t>
  </si>
  <si>
    <t>დ</t>
  </si>
  <si>
    <t>კვების ხარჯი</t>
  </si>
  <si>
    <t>ე</t>
  </si>
  <si>
    <t>სამედიცინო ხარჯი</t>
  </si>
  <si>
    <t>ვ</t>
  </si>
  <si>
    <t>რბილი ინვენტარის, უნიფორმისა და პირადი ჰიგიენის შეძენის ხარჯი</t>
  </si>
  <si>
    <t>ზ</t>
  </si>
  <si>
    <t>ტრანსპორტის და ტექნიკის ექსპლოატაციისა და მოვლა-შენახვის ხარჯი</t>
  </si>
  <si>
    <t xml:space="preserve">   - ტრანსპორტის დაქირავების ხარჯი</t>
  </si>
  <si>
    <t>თ</t>
  </si>
  <si>
    <t>სხვა დანარჩენი საქონელი და მომსახურება</t>
  </si>
  <si>
    <t xml:space="preserve">  - კულტურული, სპორტული, საგანმანათლებლო, საგამოფენო ღონისძიებების ხარჯი</t>
  </si>
  <si>
    <t>სხვა ხარჯები</t>
  </si>
  <si>
    <t>არაფინანსური აქტივების ზრდა</t>
  </si>
  <si>
    <t xml:space="preserve">                ხარჯები სულ: </t>
  </si>
  <si>
    <t>საკუთარი შემოსავალი</t>
  </si>
  <si>
    <t>ნაშთი წლის დასაწყისისათვის</t>
  </si>
  <si>
    <t>პროგრამის აღწერა და მიზანი</t>
  </si>
  <si>
    <t>საბაზისო მაჩვენებელი</t>
  </si>
  <si>
    <t>ცდომილების მაჩვენებელი (%/აღწერა)</t>
  </si>
  <si>
    <t>განმარტება</t>
  </si>
  <si>
    <t>მუნიციპალიტეტის ფარგლებში არსებული იურიდიული პირების (ა(ა)იპ, შპს) მონაცემები</t>
  </si>
  <si>
    <t>მუნიციპალიტეტი</t>
  </si>
  <si>
    <t>დასახელება</t>
  </si>
  <si>
    <t>კატეგორია</t>
  </si>
  <si>
    <t xml:space="preserve">საკუთარი შემოსავლები </t>
  </si>
  <si>
    <t>მუნიციპალური დაფინანსება (მაგ. სუბსიდია)</t>
  </si>
  <si>
    <t>დასაქმებულთა საშუალო თვიური რაოდენობა წლის განმავლობაში</t>
  </si>
  <si>
    <t>შტატგარეშე მომსახურეთა საშუალო თვიური რაოდენობა წლის განმავლობაში</t>
  </si>
  <si>
    <t xml:space="preserve">შტატგარეშე მომსახურეთა ანაზღაურება </t>
  </si>
  <si>
    <t xml:space="preserve">სხვა დარჩენილი ხარჯები (გარდა შრომის ანაზღაურებისა) </t>
  </si>
  <si>
    <t>ონის მუნიციპალიტეტი</t>
  </si>
  <si>
    <t>ა(ა)იპ</t>
  </si>
  <si>
    <t>პროგრამის დასახელება (პროგრამული კოდი)</t>
  </si>
  <si>
    <t>პროგრამის გამახორციელებელი</t>
  </si>
  <si>
    <t>დაგეგემილი საბოლოო შედეგი</t>
  </si>
  <si>
    <t>მიღწეული შედეგი</t>
  </si>
  <si>
    <t>დაგეგმილი საბოლოო შედეგის შეფასების ინდიკატორი</t>
  </si>
  <si>
    <t>მიღწეული შედეგის შეფასების ინდიკატორი</t>
  </si>
  <si>
    <t>№</t>
  </si>
  <si>
    <t>დაგეგმილი მაჩვენებელი</t>
  </si>
  <si>
    <t>მიღწეული მაჩვენებელი</t>
  </si>
  <si>
    <t>დირექტორი:</t>
  </si>
  <si>
    <t>სულ წლის ფაქტი</t>
  </si>
  <si>
    <t>მ.შ. საკუთარი სახსრები</t>
  </si>
  <si>
    <t>მ.შ. მუნიციპალური ბიუჯეტი</t>
  </si>
  <si>
    <t>შემოსულობები</t>
  </si>
  <si>
    <t xml:space="preserve">   შემოსავლები</t>
  </si>
  <si>
    <t xml:space="preserve">    -შემოსავალი მუნიციპალური ბიუჯეტით</t>
  </si>
  <si>
    <t xml:space="preserve">    - საკუთარი შემოსავლები</t>
  </si>
  <si>
    <t xml:space="preserve">    - გრანტები</t>
  </si>
  <si>
    <t xml:space="preserve">   არაფინანსური აქტივების კლება</t>
  </si>
  <si>
    <t xml:space="preserve">   ფინანსური აქტივების კლება (ნაშთი)</t>
  </si>
  <si>
    <t>ვალდებულებების კლება</t>
  </si>
  <si>
    <t xml:space="preserve">   საშინაო</t>
  </si>
  <si>
    <t xml:space="preserve">   საგარეო</t>
  </si>
  <si>
    <t>გადასახდელები</t>
  </si>
  <si>
    <t xml:space="preserve">   ხარჯები</t>
  </si>
  <si>
    <t xml:space="preserve">    - შრომის ანაზღაურება</t>
  </si>
  <si>
    <t xml:space="preserve">    - საქონელი და მომსახურება</t>
  </si>
  <si>
    <t xml:space="preserve">    - პროცენტი</t>
  </si>
  <si>
    <t xml:space="preserve">    - სუბსიდიები</t>
  </si>
  <si>
    <t xml:space="preserve">    - სოციალური უზრუნველყოფა</t>
  </si>
  <si>
    <t xml:space="preserve">    - სხვა ხარჯი</t>
  </si>
  <si>
    <t xml:space="preserve">   არაფინანსური აქტივების ზრდა</t>
  </si>
  <si>
    <t>ნაშთის ცვლილება</t>
  </si>
  <si>
    <t>ინფორმაცია პროგრამის  შესრულების შესახებ</t>
  </si>
  <si>
    <t>შემსრულებელი:</t>
  </si>
  <si>
    <t>ა(ა)იპ - ონის მუნიციპალიტეტის ბავშვთა და მოზარდთა სასპორტო სკოლის კომპლექსი</t>
  </si>
  <si>
    <t>ა(ა)იპ ონის მუნიციპალიტეტის ბავშთა და მოზარდთა სასპორტო სკოლის კომპლექსი</t>
  </si>
  <si>
    <t>ა(ა)იპ ონის მუნიციპალიტეტის ბავშვთა და მოზარდთა სასპორტო სკოლის კომპლექსი</t>
  </si>
  <si>
    <t>05 01 01</t>
  </si>
  <si>
    <t>სპორტული წრეებით სარგებლობის მაქსიმალური ხელმისაწვდომობა;ჯანსაღი ცხოვრების წესით დაკავებული ახალგაზრდობა,წარმატებული სპორტსმენები და მუნიციპალიტეტის ნაკრები გუნდები სპორტის სხვადასხვა სფეროში</t>
  </si>
  <si>
    <t>სასპორტო სკოლის კომპლექსში არსებული სპორტის სახეობების რაოდენობა</t>
  </si>
  <si>
    <t>ბავშვების რაოდენობა</t>
  </si>
  <si>
    <t>სპორტული ღონისძიებებისა და შეკრებების რაოდენობა</t>
  </si>
  <si>
    <t>სპორტსმენების წარმატება და გამარჯვება,მოზარდების მეთოდური აღზრდა დაოსტატება</t>
  </si>
  <si>
    <t>ტ.ბერელიძე</t>
  </si>
  <si>
    <t>ნ.გავაშელიშვილი</t>
  </si>
  <si>
    <t>დირექტორი: ტ. ბერელიძე</t>
  </si>
  <si>
    <t>შემსრულებელი: ნ. გავაშელიშვილი</t>
  </si>
  <si>
    <t xml:space="preserve">  - კომპიუტერული პროგრამების შეძენის ხარჯი</t>
  </si>
  <si>
    <t xml:space="preserve">  - გამათბობელი და გამაგრილებელი ტექნიკა</t>
  </si>
  <si>
    <t xml:space="preserve">  - მცირეფასიანი საოფისე ტექნიკის შეძენის და დამონტაჟების ხარჯი</t>
  </si>
  <si>
    <t>მცირეფასიანი საოფისე ტექნიკის შეძენის ხარჯი</t>
  </si>
  <si>
    <t xml:space="preserve">  - საოფისე ავეჯის შეძენა</t>
  </si>
  <si>
    <t xml:space="preserve">       გათბობა</t>
  </si>
  <si>
    <t xml:space="preserve">   - ტრანსპორტის მოვლა შენახვის ხარჯი</t>
  </si>
  <si>
    <t xml:space="preserve"> -ასოცირებული საწევრო გადასახადი  </t>
  </si>
  <si>
    <t xml:space="preserve">  - მუნიციპალური განვითარების სააგენტოს მომსახურება</t>
  </si>
  <si>
    <t xml:space="preserve">  -  აუდიტის  მომსახურება</t>
  </si>
  <si>
    <t>დირექტორი: ტარიელ ბერელიძე</t>
  </si>
  <si>
    <t>შემსრულებელი: ნოე გავაშელიშვილი</t>
  </si>
  <si>
    <t>შენარჩუნებულია სპორტის 5 სახეობა</t>
  </si>
  <si>
    <r>
      <t xml:space="preserve">ა(ა)იპ - ონის მუნიციპალიტეტის ბავშვთა და მოზარდთა სასპორტო სკოლის  კომპლექსის 2024 წლის </t>
    </r>
    <r>
      <rPr>
        <b/>
        <i/>
        <sz val="11"/>
        <color theme="1"/>
        <rFont val="Calibri"/>
        <family val="2"/>
        <scheme val="minor"/>
      </rPr>
      <t>IV-კვ.</t>
    </r>
    <r>
      <rPr>
        <b/>
        <sz val="11"/>
        <color theme="1"/>
        <rFont val="Calibri"/>
        <family val="2"/>
        <scheme val="minor"/>
      </rPr>
      <t>შესრულების ანგარიში</t>
    </r>
  </si>
  <si>
    <t>ხელფასი</t>
  </si>
  <si>
    <t>ჯილდო/პრემია</t>
  </si>
  <si>
    <t>სასპორტო სკოლის კომპლექსი აერთიანებს 5 სპორტულ მიმართულებას,ესენია:ჭიდაობა(თავისუფალი,ქართული,ბერძნულ-რომაული)  კალათბურთი,ფრენბურთი ,ტანვარჯიში,ფიტნესი. სულ კომპლექსში სპორტის სახეობებს ეუფლება114 ბავშვი,რომელთაც სამწვრთნელო პროცესი უტარდებათ კვირაში 4-ჯერ.კომპლექსში დასაქმებულია 19 ადამიანი.აღსაზრდელები მონაწილწობას ღებულობენ სპორტულ შეჯიბრებებში და ტურნირებში,როგორც საქართველოს მასშტაბით ასევე საზღვარგარეთ.                                                                                                                             პროგრამის მიზანია:                                                                                                                                                                                             -ხელი შეუწყოს მოზარდებში ჯანსაღი ცხოვრების წესის დამკვიდრებას;                                                                                                      -მეტი მოზარდის ჩაბმა სპორტულ აქტივობებში,ბავშვებისა და მოზარდების მეთოდური აღზრდა/დაოსტატება;                                                                                                                          -მუნიციპალიტეტის სპორტული შედეგების წარმოჩენა ქვეყნის მასშტაბით.სპორტული ღონისძიებების მაღალ დონეზე ჩატარება.</t>
  </si>
  <si>
    <t>ფუნქციონირებს სპორტის 5სახეობა:ჭიდაობა,  კალათბურთი, ფრენბურთი ,ფიტნესი და ტანვარჯიში</t>
  </si>
  <si>
    <t>2024 წლის IVკვარტლის შესრულების ანგარიში</t>
  </si>
  <si>
    <t xml:space="preserve"> 28სპორტული ღონისძიება.      </t>
  </si>
  <si>
    <t xml:space="preserve">2024 წლის IV კვარტლის მდგომარეობით ჩატარებულia 28  სპორტული ღონისძიება მათ შორის:„საქართველოს ჩემპიონატი 23 წლამდელებში თვ/ჭიდაობა,   სასკოლო სპორტული ოლიმპიადა, ამხანაგური   შეხვედრები მეზობელ რეგიონებთან კალათბურთში.  საქართველოს ჩემპიონატი უმცროსი ასაკის მოსწავლეთა  შორის თვ/ჭიდაობა. საერთაშორისო სპორტის დღე მშვიდობისა და განვითარებისათვის“ . საქართველოს ჩემპიონატი ჭაბუკთა შორის. საერთაშორისო სპორტის დღე მშვიდობისა და განვითარებისათვის .სასკოლო სპორტული ოლიმპიადა.საქართველოს ჩემპიონატი ახალგაზრდებში  .ამხანაგური შეხვედრები მეზობელ რეგიონებთან (კალათბურთი)რაჭის ღია პირველობა“  .საერთაშორისო ტურნირი შავი ზღვა .ავთანდილ გურგენიძის რესპუბ.ტურნირი ,სასწავლო საწვრთნელი შეკრება,იაშა ხახიაშვილის სახ. რეს.ტურნირი,ა.სხიერელის სახ.ტურნირი,დ.გობეჯიშვილის სახ.საერთ ტურნირი,სასკოლო სპორტული ოლიმპიადა,ს.მაისურაძის და გ,სხირტლაძის სახ,ტურნირი.სასწავლო საწვრთნელი შეკრება..ზარიბეგ ბერიაშვილის სახელობის რესპუბლიკური ტურნირი . .სასკოლო სპორტული ოლიმპიადა. .მურად დოხტურიშვილის ხსოვნისადმი მიძღვნილი ტურნირი. გიორგი ხინჩეგაშვილის სახ.რესპუბლიკური ტურნირი. .ამირან მაისურაძის ხსოვნის ტურნირი . .გიორგი(ტატო)ბენდიანიშვილის ხსოვნისადმი მიძღვნილი ამხანაგური ტურნირი მეზობელ რაიონებთან“გურამ გობეჯიშვილის სახელობის რესპუბლიკური ტურნირი“. . გურამ საღარაძის სახელობის საერთაშორისო ტურნირი. .კალათბურთის  „რესპუბლიკური ტურნირი   . .მიხეილ მაისურაძის და როლანდ გოგრიჭიანის სახელობის სამხარეო ტურნირი. მაგიდის ჩოგბურთი.     </t>
  </si>
  <si>
    <t>2024 წელი,  IV-კვარტალი</t>
  </si>
</sst>
</file>

<file path=xl/styles.xml><?xml version="1.0" encoding="utf-8"?>
<styleSheet xmlns="http://schemas.openxmlformats.org/spreadsheetml/2006/main">
  <numFmts count="1">
    <numFmt numFmtId="164" formatCode="_-* #,##0.00\ _L_a_r_i_-;\-* #,##0.00\ _L_a_r_i_-;_-* &quot;-&quot;??\ _L_a_r_i_-;_-@_-"/>
  </numFmts>
  <fonts count="22">
    <font>
      <sz val="11"/>
      <color theme="1"/>
      <name val="Calibri"/>
      <family val="2"/>
      <scheme val="minor"/>
    </font>
    <font>
      <b/>
      <sz val="11"/>
      <color theme="1"/>
      <name val="Calibri"/>
      <family val="2"/>
      <scheme val="minor"/>
    </font>
    <font>
      <sz val="11"/>
      <color theme="1"/>
      <name val="Calibri"/>
      <family val="2"/>
      <charset val="204"/>
      <scheme val="minor"/>
    </font>
    <font>
      <sz val="10"/>
      <color theme="1"/>
      <name val="Sylfaen"/>
      <family val="1"/>
    </font>
    <font>
      <b/>
      <sz val="10"/>
      <color theme="1"/>
      <name val="Sylfaen"/>
      <family val="1"/>
    </font>
    <font>
      <sz val="10"/>
      <color rgb="FFC00000"/>
      <name val="Sylfaen"/>
      <family val="1"/>
    </font>
    <font>
      <sz val="10"/>
      <color rgb="FFFF0000"/>
      <name val="Sylfaen"/>
      <family val="1"/>
    </font>
    <font>
      <sz val="9"/>
      <color theme="1"/>
      <name val="Sylfaen"/>
      <family val="1"/>
    </font>
    <font>
      <sz val="10"/>
      <name val="Sylfaen"/>
      <family val="1"/>
    </font>
    <font>
      <sz val="11"/>
      <color theme="1"/>
      <name val="Sylfaen"/>
      <family val="1"/>
    </font>
    <font>
      <b/>
      <sz val="10"/>
      <color rgb="FFFF0000"/>
      <name val="Sylfaen"/>
      <family val="1"/>
    </font>
    <font>
      <sz val="10"/>
      <name val="Arial Cyr"/>
    </font>
    <font>
      <sz val="9"/>
      <name val="Sylfaen"/>
      <family val="1"/>
    </font>
    <font>
      <sz val="11"/>
      <color theme="1"/>
      <name val="Calibri"/>
      <family val="2"/>
      <scheme val="minor"/>
    </font>
    <font>
      <b/>
      <sz val="14"/>
      <color theme="1"/>
      <name val="Calibri"/>
      <family val="2"/>
      <scheme val="minor"/>
    </font>
    <font>
      <sz val="10"/>
      <color rgb="FFFF0000"/>
      <name val="Calibri"/>
      <family val="2"/>
      <scheme val="minor"/>
    </font>
    <font>
      <sz val="10"/>
      <color theme="1"/>
      <name val="Calibri"/>
      <family val="2"/>
      <scheme val="minor"/>
    </font>
    <font>
      <b/>
      <sz val="9"/>
      <color rgb="FF000000"/>
      <name val="Sylfaen"/>
      <family val="1"/>
    </font>
    <font>
      <sz val="9"/>
      <color rgb="FF000000"/>
      <name val="Sylfaen"/>
      <family val="1"/>
    </font>
    <font>
      <sz val="9"/>
      <color theme="1" tint="4.9989318521683403E-2"/>
      <name val="Sylfaen"/>
      <family val="1"/>
    </font>
    <font>
      <sz val="10"/>
      <color theme="1"/>
      <name val="Calibri"/>
      <family val="2"/>
    </font>
    <font>
      <b/>
      <i/>
      <sz val="11"/>
      <color theme="1"/>
      <name val="Calibri"/>
      <family val="2"/>
      <scheme val="minor"/>
    </font>
  </fonts>
  <fills count="2">
    <fill>
      <patternFill patternType="none"/>
    </fill>
    <fill>
      <patternFill patternType="gray125"/>
    </fill>
  </fills>
  <borders count="1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s>
  <cellStyleXfs count="4">
    <xf numFmtId="0" fontId="0" fillId="0" borderId="0"/>
    <xf numFmtId="0" fontId="2" fillId="0" borderId="0"/>
    <xf numFmtId="0" fontId="11" fillId="0" borderId="0"/>
    <xf numFmtId="164" fontId="13" fillId="0" borderId="0" applyFont="0" applyFill="0" applyBorder="0" applyAlignment="0" applyProtection="0"/>
  </cellStyleXfs>
  <cellXfs count="71">
    <xf numFmtId="0" fontId="0" fillId="0" borderId="0" xfId="0"/>
    <xf numFmtId="0" fontId="3" fillId="0" borderId="2" xfId="1" applyFont="1" applyBorder="1" applyAlignment="1">
      <alignment horizontal="center" vertical="center"/>
    </xf>
    <xf numFmtId="0" fontId="4" fillId="0" borderId="6" xfId="1" applyFont="1" applyBorder="1" applyAlignment="1">
      <alignment horizontal="center" vertical="center" wrapText="1"/>
    </xf>
    <xf numFmtId="0" fontId="3" fillId="0" borderId="2" xfId="1" applyFont="1" applyBorder="1" applyAlignment="1">
      <alignment horizontal="left" vertical="center"/>
    </xf>
    <xf numFmtId="3" fontId="3" fillId="0" borderId="2" xfId="1" applyNumberFormat="1" applyFont="1" applyBorder="1" applyAlignment="1">
      <alignment horizontal="center" vertical="center"/>
    </xf>
    <xf numFmtId="3" fontId="3" fillId="0" borderId="7" xfId="1" applyNumberFormat="1" applyFont="1" applyBorder="1" applyAlignment="1">
      <alignment horizontal="center" vertical="center"/>
    </xf>
    <xf numFmtId="3" fontId="5" fillId="0" borderId="7" xfId="1" applyNumberFormat="1" applyFont="1" applyBorder="1" applyAlignment="1">
      <alignment horizontal="center" vertical="center"/>
    </xf>
    <xf numFmtId="0" fontId="3" fillId="0" borderId="2" xfId="1" applyFont="1" applyBorder="1" applyAlignment="1">
      <alignment vertical="center"/>
    </xf>
    <xf numFmtId="3" fontId="5" fillId="0" borderId="2" xfId="1" applyNumberFormat="1" applyFont="1" applyBorder="1" applyAlignment="1">
      <alignment horizontal="center" vertical="center"/>
    </xf>
    <xf numFmtId="3" fontId="6" fillId="0" borderId="2" xfId="1" applyNumberFormat="1" applyFont="1" applyBorder="1" applyAlignment="1">
      <alignment horizontal="center" vertical="center"/>
    </xf>
    <xf numFmtId="0" fontId="3" fillId="0" borderId="2" xfId="1" applyFont="1" applyBorder="1" applyAlignment="1">
      <alignment horizontal="right" vertical="center"/>
    </xf>
    <xf numFmtId="0" fontId="7" fillId="0" borderId="2" xfId="1" applyFont="1" applyBorder="1" applyAlignment="1">
      <alignment vertical="center"/>
    </xf>
    <xf numFmtId="0" fontId="7" fillId="0" borderId="2" xfId="1" applyFont="1" applyBorder="1" applyAlignment="1">
      <alignment vertical="center" wrapText="1"/>
    </xf>
    <xf numFmtId="3" fontId="8" fillId="0" borderId="2" xfId="1" applyNumberFormat="1" applyFont="1" applyBorder="1" applyAlignment="1">
      <alignment horizontal="center" vertical="center"/>
    </xf>
    <xf numFmtId="0" fontId="3" fillId="0" borderId="8" xfId="1" applyFont="1" applyBorder="1" applyAlignment="1">
      <alignment horizontal="center" vertical="center"/>
    </xf>
    <xf numFmtId="0" fontId="9" fillId="0" borderId="8" xfId="1" applyFont="1" applyBorder="1" applyAlignment="1">
      <alignment horizontal="right" vertical="center"/>
    </xf>
    <xf numFmtId="3" fontId="3" fillId="0" borderId="8" xfId="1" applyNumberFormat="1" applyFont="1" applyBorder="1" applyAlignment="1">
      <alignment horizontal="center" vertical="center"/>
    </xf>
    <xf numFmtId="3" fontId="6" fillId="0" borderId="8" xfId="1" applyNumberFormat="1" applyFont="1" applyBorder="1" applyAlignment="1">
      <alignment horizontal="center" vertical="center"/>
    </xf>
    <xf numFmtId="0" fontId="3" fillId="0" borderId="9" xfId="1" applyFont="1" applyBorder="1" applyAlignment="1">
      <alignment horizontal="center" vertical="center"/>
    </xf>
    <xf numFmtId="0" fontId="9" fillId="0" borderId="2" xfId="1" applyFont="1" applyBorder="1" applyAlignment="1">
      <alignment vertical="center"/>
    </xf>
    <xf numFmtId="0" fontId="9" fillId="0" borderId="7" xfId="1" applyFont="1" applyBorder="1" applyAlignment="1">
      <alignment vertical="center"/>
    </xf>
    <xf numFmtId="0" fontId="4" fillId="0" borderId="2" xfId="1" applyNumberFormat="1" applyFont="1" applyBorder="1" applyAlignment="1">
      <alignment horizontal="center" vertical="center"/>
    </xf>
    <xf numFmtId="0" fontId="10" fillId="0" borderId="2" xfId="1" applyNumberFormat="1" applyFont="1" applyBorder="1" applyAlignment="1">
      <alignment horizontal="center" vertical="center"/>
    </xf>
    <xf numFmtId="0" fontId="0" fillId="0" borderId="2" xfId="0" applyBorder="1"/>
    <xf numFmtId="0" fontId="12" fillId="0" borderId="2" xfId="1" applyFont="1" applyBorder="1" applyAlignment="1">
      <alignment vertical="center" wrapText="1"/>
    </xf>
    <xf numFmtId="3" fontId="4" fillId="0" borderId="7" xfId="1" applyNumberFormat="1" applyFont="1" applyBorder="1" applyAlignment="1">
      <alignment horizontal="center" vertical="center"/>
    </xf>
    <xf numFmtId="3" fontId="10" fillId="0" borderId="7" xfId="1" applyNumberFormat="1" applyFont="1" applyBorder="1" applyAlignment="1">
      <alignment horizontal="center" vertical="center"/>
    </xf>
    <xf numFmtId="0" fontId="14" fillId="0" borderId="0" xfId="0" applyFont="1" applyAlignment="1">
      <alignment horizontal="center"/>
    </xf>
    <xf numFmtId="0" fontId="15" fillId="0" borderId="0" xfId="0" applyFont="1" applyAlignment="1">
      <alignment horizontal="center"/>
    </xf>
    <xf numFmtId="0" fontId="17" fillId="0" borderId="12" xfId="0" applyFont="1" applyBorder="1" applyAlignment="1">
      <alignment horizontal="center" vertical="center" wrapText="1"/>
    </xf>
    <xf numFmtId="0" fontId="18" fillId="0" borderId="13" xfId="0" applyFont="1" applyBorder="1" applyAlignment="1">
      <alignment horizontal="center" vertical="center" wrapText="1"/>
    </xf>
    <xf numFmtId="0" fontId="19" fillId="0" borderId="13" xfId="0" applyFont="1" applyBorder="1" applyAlignment="1">
      <alignment horizontal="center" vertical="center" wrapText="1"/>
    </xf>
    <xf numFmtId="0" fontId="0" fillId="0" borderId="14" xfId="0" applyBorder="1" applyAlignment="1"/>
    <xf numFmtId="0" fontId="0" fillId="0" borderId="0" xfId="0" applyAlignment="1">
      <alignment wrapText="1"/>
    </xf>
    <xf numFmtId="0" fontId="0" fillId="0" borderId="2" xfId="0" applyBorder="1" applyAlignment="1">
      <alignment horizontal="center" vertical="center" wrapText="1"/>
    </xf>
    <xf numFmtId="0" fontId="0" fillId="0" borderId="0" xfId="0" applyAlignment="1">
      <alignment vertical="center" wrapText="1"/>
    </xf>
    <xf numFmtId="0" fontId="0" fillId="0" borderId="0" xfId="0" applyAlignment="1">
      <alignment horizontal="center" wrapText="1"/>
    </xf>
    <xf numFmtId="0" fontId="0" fillId="0" borderId="2" xfId="0" applyBorder="1" applyAlignment="1">
      <alignment horizontal="left"/>
    </xf>
    <xf numFmtId="3" fontId="3" fillId="0" borderId="2" xfId="1" applyNumberFormat="1" applyFont="1" applyBorder="1" applyAlignment="1">
      <alignment horizontal="left" vertical="center"/>
    </xf>
    <xf numFmtId="0" fontId="16" fillId="0" borderId="2" xfId="0" applyFont="1" applyBorder="1" applyAlignment="1">
      <alignment horizontal="center" vertical="center" wrapText="1"/>
    </xf>
    <xf numFmtId="0" fontId="16" fillId="0" borderId="2" xfId="0" applyFont="1" applyBorder="1" applyAlignment="1">
      <alignment vertical="center" wrapText="1"/>
    </xf>
    <xf numFmtId="0" fontId="20" fillId="0" borderId="2" xfId="0" applyFont="1" applyBorder="1" applyAlignment="1">
      <alignment vertical="center" wrapText="1"/>
    </xf>
    <xf numFmtId="0" fontId="16" fillId="0" borderId="2" xfId="0" applyFont="1" applyBorder="1" applyAlignment="1">
      <alignment vertical="top" wrapText="1"/>
    </xf>
    <xf numFmtId="0" fontId="16" fillId="0" borderId="0" xfId="0" applyFont="1" applyAlignment="1">
      <alignment wrapText="1"/>
    </xf>
    <xf numFmtId="9" fontId="16" fillId="0" borderId="2" xfId="0" applyNumberFormat="1" applyFont="1" applyBorder="1" applyAlignment="1">
      <alignment horizontal="center" vertical="top" wrapText="1"/>
    </xf>
    <xf numFmtId="0" fontId="7" fillId="0" borderId="2" xfId="1" applyFont="1" applyBorder="1" applyAlignment="1">
      <alignment horizontal="left" vertical="top" wrapText="1"/>
    </xf>
    <xf numFmtId="3" fontId="4" fillId="0" borderId="2" xfId="1" applyNumberFormat="1" applyFont="1" applyBorder="1" applyAlignment="1">
      <alignment horizontal="center" vertical="center"/>
    </xf>
    <xf numFmtId="0" fontId="3" fillId="0" borderId="2" xfId="1" applyNumberFormat="1" applyFont="1" applyBorder="1" applyAlignment="1">
      <alignment horizontal="center" vertical="center"/>
    </xf>
    <xf numFmtId="3" fontId="0" fillId="0" borderId="0" xfId="0" applyNumberFormat="1"/>
    <xf numFmtId="0" fontId="1" fillId="0" borderId="1" xfId="0" applyFont="1" applyBorder="1" applyAlignment="1">
      <alignment horizontal="center" vertical="center"/>
    </xf>
    <xf numFmtId="0" fontId="4" fillId="0" borderId="3" xfId="1" applyFont="1" applyBorder="1" applyAlignment="1">
      <alignment horizontal="center" vertical="center" wrapText="1"/>
    </xf>
    <xf numFmtId="0" fontId="4" fillId="0" borderId="4" xfId="1" applyFont="1" applyBorder="1" applyAlignment="1">
      <alignment horizontal="center" vertical="center" wrapText="1"/>
    </xf>
    <xf numFmtId="0" fontId="4" fillId="0" borderId="5" xfId="1" applyFont="1" applyBorder="1" applyAlignment="1">
      <alignment horizontal="center" vertical="center" wrapText="1"/>
    </xf>
    <xf numFmtId="0" fontId="4" fillId="0" borderId="2" xfId="1" applyFont="1" applyBorder="1" applyAlignment="1">
      <alignment horizontal="center" vertical="center" wrapText="1"/>
    </xf>
    <xf numFmtId="0" fontId="3" fillId="0" borderId="10" xfId="1" applyFont="1" applyBorder="1" applyAlignment="1">
      <alignment horizontal="center" vertical="center"/>
    </xf>
    <xf numFmtId="0" fontId="3" fillId="0" borderId="6" xfId="1" applyFont="1" applyBorder="1" applyAlignment="1">
      <alignment horizontal="center" vertical="center"/>
    </xf>
    <xf numFmtId="0" fontId="4" fillId="0" borderId="10" xfId="1" applyFont="1" applyBorder="1" applyAlignment="1">
      <alignment horizontal="center" vertical="center"/>
    </xf>
    <xf numFmtId="0" fontId="4" fillId="0" borderId="6" xfId="1" applyFont="1" applyBorder="1" applyAlignment="1">
      <alignment horizontal="center" vertical="center"/>
    </xf>
    <xf numFmtId="0" fontId="16" fillId="0" borderId="3"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10"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3" xfId="0" applyFont="1" applyBorder="1" applyAlignment="1">
      <alignment horizontal="left" vertical="center" wrapText="1"/>
    </xf>
    <xf numFmtId="0" fontId="16" fillId="0" borderId="4" xfId="0" applyFont="1" applyBorder="1" applyAlignment="1">
      <alignment horizontal="left" vertical="center" wrapText="1"/>
    </xf>
    <xf numFmtId="0" fontId="16" fillId="0" borderId="5" xfId="0" applyFont="1" applyBorder="1"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1" fillId="0" borderId="0" xfId="0" applyFont="1" applyAlignment="1">
      <alignment horizontal="center"/>
    </xf>
    <xf numFmtId="0" fontId="16" fillId="0" borderId="11" xfId="0" applyFont="1" applyBorder="1" applyAlignment="1">
      <alignment horizontal="right" vertical="center"/>
    </xf>
    <xf numFmtId="0" fontId="0" fillId="0" borderId="0" xfId="0" applyBorder="1" applyAlignment="1">
      <alignment horizontal="center" wrapText="1"/>
    </xf>
  </cellXfs>
  <cellStyles count="4">
    <cellStyle name="Comma 5" xfId="3"/>
    <cellStyle name="Îáû÷íûé_ÐÎÌÀÍ--Ø-8" xfId="2"/>
    <cellStyle name="Normal" xfId="0" builtinId="0"/>
    <cellStyle name="Normal 30"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sheetPr>
    <pageSetUpPr fitToPage="1"/>
  </sheetPr>
  <dimension ref="A1:M50"/>
  <sheetViews>
    <sheetView workbookViewId="0">
      <selection activeCell="M6" sqref="M6"/>
    </sheetView>
  </sheetViews>
  <sheetFormatPr defaultRowHeight="15"/>
  <cols>
    <col min="1" max="1" width="5" customWidth="1"/>
    <col min="2" max="2" width="54.7109375" customWidth="1"/>
    <col min="3" max="9" width="10.85546875" customWidth="1"/>
    <col min="10" max="10" width="11.140625" customWidth="1"/>
    <col min="11" max="11" width="10.85546875" customWidth="1"/>
  </cols>
  <sheetData>
    <row r="1" spans="1:13" ht="25.5" customHeight="1">
      <c r="A1" s="49" t="s">
        <v>124</v>
      </c>
      <c r="B1" s="49"/>
      <c r="C1" s="49"/>
      <c r="D1" s="49"/>
      <c r="E1" s="49"/>
      <c r="F1" s="49"/>
      <c r="G1" s="49"/>
      <c r="H1" s="49"/>
      <c r="I1" s="49"/>
      <c r="J1" s="49"/>
      <c r="K1" s="49"/>
    </row>
    <row r="2" spans="1:13" ht="32.25" customHeight="1">
      <c r="A2" s="54" t="s">
        <v>0</v>
      </c>
      <c r="B2" s="56" t="s">
        <v>1</v>
      </c>
      <c r="C2" s="50" t="s">
        <v>2</v>
      </c>
      <c r="D2" s="51"/>
      <c r="E2" s="52"/>
      <c r="F2" s="53" t="s">
        <v>3</v>
      </c>
      <c r="G2" s="53"/>
      <c r="H2" s="53"/>
      <c r="I2" s="51" t="s">
        <v>4</v>
      </c>
      <c r="J2" s="51"/>
      <c r="K2" s="52"/>
    </row>
    <row r="3" spans="1:13" ht="27.75" customHeight="1" thickBot="1">
      <c r="A3" s="55"/>
      <c r="B3" s="57"/>
      <c r="C3" s="2" t="s">
        <v>5</v>
      </c>
      <c r="D3" s="2" t="s">
        <v>6</v>
      </c>
      <c r="E3" s="2" t="s">
        <v>7</v>
      </c>
      <c r="F3" s="2" t="s">
        <v>5</v>
      </c>
      <c r="G3" s="2" t="s">
        <v>6</v>
      </c>
      <c r="H3" s="2" t="s">
        <v>7</v>
      </c>
      <c r="I3" s="2" t="s">
        <v>5</v>
      </c>
      <c r="J3" s="2" t="s">
        <v>6</v>
      </c>
      <c r="K3" s="2" t="s">
        <v>7</v>
      </c>
    </row>
    <row r="4" spans="1:13" ht="17.25" customHeight="1" thickTop="1">
      <c r="A4" s="1"/>
      <c r="B4" s="3" t="s">
        <v>8</v>
      </c>
      <c r="C4" s="4"/>
      <c r="D4" s="5">
        <f>J53</f>
        <v>0</v>
      </c>
      <c r="E4" s="5"/>
      <c r="F4" s="4">
        <f>G4+H4</f>
        <v>0</v>
      </c>
      <c r="G4" s="6"/>
      <c r="H4" s="6"/>
      <c r="I4" s="4">
        <v>114</v>
      </c>
      <c r="J4" s="6"/>
      <c r="K4" s="6"/>
    </row>
    <row r="5" spans="1:13" ht="17.25" customHeight="1">
      <c r="A5" s="1"/>
      <c r="B5" s="7" t="s">
        <v>9</v>
      </c>
      <c r="C5" s="4">
        <f>D5+E5</f>
        <v>0</v>
      </c>
      <c r="D5" s="4">
        <f>C53</f>
        <v>0</v>
      </c>
      <c r="E5" s="4"/>
      <c r="F5" s="4">
        <f>G5+H5</f>
        <v>0</v>
      </c>
      <c r="G5" s="8"/>
      <c r="H5" s="8"/>
      <c r="I5" s="4">
        <v>19</v>
      </c>
      <c r="J5" s="8"/>
      <c r="K5" s="8"/>
    </row>
    <row r="6" spans="1:13" ht="17.25" customHeight="1">
      <c r="A6" s="1">
        <v>1</v>
      </c>
      <c r="B6" s="7" t="s">
        <v>10</v>
      </c>
      <c r="C6" s="4">
        <f>C7+C8</f>
        <v>131992</v>
      </c>
      <c r="D6" s="4">
        <f>D7+D8</f>
        <v>131992</v>
      </c>
      <c r="E6" s="9">
        <v>0</v>
      </c>
      <c r="F6" s="4">
        <f>G6+H6</f>
        <v>131992</v>
      </c>
      <c r="G6" s="9">
        <v>131992</v>
      </c>
      <c r="H6" s="9"/>
      <c r="I6" s="4">
        <f>J6+K6</f>
        <v>131297</v>
      </c>
      <c r="J6" s="9">
        <f>J7+J8</f>
        <v>131297</v>
      </c>
      <c r="K6" s="9"/>
      <c r="M6" s="48"/>
    </row>
    <row r="7" spans="1:13" ht="17.25" customHeight="1">
      <c r="A7" s="1"/>
      <c r="B7" s="7" t="s">
        <v>125</v>
      </c>
      <c r="C7" s="4">
        <v>125280</v>
      </c>
      <c r="D7" s="9">
        <v>125280</v>
      </c>
      <c r="E7" s="9"/>
      <c r="F7" s="4"/>
      <c r="G7" s="9">
        <v>125280</v>
      </c>
      <c r="H7" s="9"/>
      <c r="I7" s="4">
        <f t="shared" ref="I7:I8" si="0">J7+K7</f>
        <v>124585</v>
      </c>
      <c r="J7" s="9">
        <v>124585</v>
      </c>
      <c r="K7" s="9"/>
      <c r="M7" s="48"/>
    </row>
    <row r="8" spans="1:13" ht="17.25" customHeight="1">
      <c r="A8" s="1"/>
      <c r="B8" s="7" t="s">
        <v>126</v>
      </c>
      <c r="C8" s="4">
        <v>6712</v>
      </c>
      <c r="D8" s="9">
        <v>6712</v>
      </c>
      <c r="E8" s="9"/>
      <c r="F8" s="4"/>
      <c r="G8" s="9">
        <v>6712</v>
      </c>
      <c r="H8" s="9"/>
      <c r="I8" s="4">
        <f t="shared" si="0"/>
        <v>6712</v>
      </c>
      <c r="J8" s="9">
        <v>6712</v>
      </c>
      <c r="K8" s="9"/>
      <c r="M8" s="48"/>
    </row>
    <row r="9" spans="1:13" ht="17.25" customHeight="1">
      <c r="A9" s="1">
        <v>2</v>
      </c>
      <c r="B9" s="7" t="s">
        <v>11</v>
      </c>
      <c r="C9" s="4">
        <f t="shared" ref="C9:C12" si="1">SUM(D9:E9)</f>
        <v>139021</v>
      </c>
      <c r="D9" s="9">
        <f t="shared" ref="D9:K9" si="2">SUM(D10:D12,D31:D34,D37)</f>
        <v>126008</v>
      </c>
      <c r="E9" s="9">
        <f t="shared" si="2"/>
        <v>13013</v>
      </c>
      <c r="F9" s="4">
        <f t="shared" si="2"/>
        <v>139021</v>
      </c>
      <c r="G9" s="9">
        <f t="shared" si="2"/>
        <v>126008</v>
      </c>
      <c r="H9" s="9">
        <f t="shared" si="2"/>
        <v>13013</v>
      </c>
      <c r="I9" s="4">
        <f t="shared" si="2"/>
        <v>129478.59</v>
      </c>
      <c r="J9" s="9">
        <f t="shared" si="2"/>
        <v>121766.81</v>
      </c>
      <c r="K9" s="9">
        <f t="shared" si="2"/>
        <v>7711.78</v>
      </c>
    </row>
    <row r="10" spans="1:13" ht="17.25" customHeight="1">
      <c r="A10" s="10" t="s">
        <v>12</v>
      </c>
      <c r="B10" s="11" t="s">
        <v>13</v>
      </c>
      <c r="C10" s="4">
        <f t="shared" si="1"/>
        <v>10000</v>
      </c>
      <c r="D10" s="9">
        <v>1600</v>
      </c>
      <c r="E10" s="9">
        <v>8400</v>
      </c>
      <c r="F10" s="4">
        <f>G10+H10</f>
        <v>10000</v>
      </c>
      <c r="G10" s="9">
        <v>1600</v>
      </c>
      <c r="H10" s="9">
        <v>8400</v>
      </c>
      <c r="I10" s="4">
        <f>J10+K10</f>
        <v>6950</v>
      </c>
      <c r="J10" s="9">
        <v>1600</v>
      </c>
      <c r="K10" s="9">
        <v>5350</v>
      </c>
    </row>
    <row r="11" spans="1:13" ht="17.25" customHeight="1">
      <c r="A11" s="10" t="s">
        <v>14</v>
      </c>
      <c r="B11" s="11" t="s">
        <v>15</v>
      </c>
      <c r="C11" s="4">
        <f t="shared" si="1"/>
        <v>1840</v>
      </c>
      <c r="D11" s="9">
        <v>1840</v>
      </c>
      <c r="E11" s="9"/>
      <c r="F11" s="4">
        <f>G11+H11</f>
        <v>1840</v>
      </c>
      <c r="G11" s="9">
        <v>1840</v>
      </c>
      <c r="H11" s="9"/>
      <c r="I11" s="4">
        <f>J11+K11</f>
        <v>1190</v>
      </c>
      <c r="J11" s="9">
        <v>1190</v>
      </c>
      <c r="K11" s="9"/>
      <c r="M11" s="48"/>
    </row>
    <row r="12" spans="1:13" ht="17.25" customHeight="1">
      <c r="A12" s="10" t="s">
        <v>16</v>
      </c>
      <c r="B12" s="11" t="s">
        <v>17</v>
      </c>
      <c r="C12" s="4">
        <f t="shared" si="1"/>
        <v>35421</v>
      </c>
      <c r="D12" s="9">
        <f>D13+D14+D17+D21+D22+D23+D24+D27</f>
        <v>31308</v>
      </c>
      <c r="E12" s="9">
        <f t="shared" ref="E12:K12" si="3">SUM(E13:E17,E21:E24,E27)</f>
        <v>4113</v>
      </c>
      <c r="F12" s="9">
        <f t="shared" si="3"/>
        <v>35421</v>
      </c>
      <c r="G12" s="9">
        <f t="shared" si="3"/>
        <v>31308</v>
      </c>
      <c r="H12" s="9">
        <f t="shared" si="3"/>
        <v>4113</v>
      </c>
      <c r="I12" s="9">
        <f t="shared" si="3"/>
        <v>31581.78</v>
      </c>
      <c r="J12" s="9">
        <f t="shared" si="3"/>
        <v>29670</v>
      </c>
      <c r="K12" s="9">
        <f t="shared" si="3"/>
        <v>1911.78</v>
      </c>
    </row>
    <row r="13" spans="1:13" ht="17.25" customHeight="1">
      <c r="A13" s="10"/>
      <c r="B13" s="11" t="s">
        <v>18</v>
      </c>
      <c r="C13" s="4">
        <f>SUM(D13:E13)</f>
        <v>900</v>
      </c>
      <c r="D13" s="9">
        <v>900</v>
      </c>
      <c r="E13" s="9">
        <v>0</v>
      </c>
      <c r="F13" s="4">
        <f t="shared" ref="F13:F43" si="4">SUM(G13:H13)</f>
        <v>900</v>
      </c>
      <c r="G13" s="9">
        <v>900</v>
      </c>
      <c r="H13" s="9">
        <v>0</v>
      </c>
      <c r="I13" s="4">
        <f t="shared" ref="I13:I43" si="5">SUM(J13:K13)</f>
        <v>899</v>
      </c>
      <c r="J13" s="9">
        <v>899</v>
      </c>
      <c r="K13" s="9">
        <v>0</v>
      </c>
    </row>
    <row r="14" spans="1:13" ht="17.25" customHeight="1">
      <c r="A14" s="10"/>
      <c r="B14" s="11" t="s">
        <v>19</v>
      </c>
      <c r="C14" s="4">
        <f t="shared" ref="C14:C43" si="6">SUM(D14:E14)</f>
        <v>0</v>
      </c>
      <c r="D14" s="9">
        <v>0</v>
      </c>
      <c r="E14" s="9"/>
      <c r="F14" s="4">
        <f t="shared" si="4"/>
        <v>0</v>
      </c>
      <c r="G14" s="9"/>
      <c r="H14" s="9"/>
      <c r="I14" s="4">
        <f t="shared" si="5"/>
        <v>0</v>
      </c>
      <c r="J14" s="9"/>
      <c r="K14" s="9"/>
    </row>
    <row r="15" spans="1:13" ht="17.25" customHeight="1">
      <c r="A15" s="10"/>
      <c r="B15" s="11" t="s">
        <v>111</v>
      </c>
      <c r="C15" s="4">
        <f t="shared" si="6"/>
        <v>0</v>
      </c>
      <c r="D15" s="9"/>
      <c r="E15" s="9"/>
      <c r="F15" s="4">
        <f t="shared" si="4"/>
        <v>0</v>
      </c>
      <c r="G15" s="9"/>
      <c r="H15" s="9"/>
      <c r="I15" s="4">
        <f t="shared" si="5"/>
        <v>0</v>
      </c>
      <c r="J15" s="9"/>
      <c r="K15" s="9"/>
    </row>
    <row r="16" spans="1:13" ht="17.25" customHeight="1">
      <c r="A16" s="10"/>
      <c r="B16" s="11" t="s">
        <v>112</v>
      </c>
      <c r="C16" s="4">
        <f t="shared" si="6"/>
        <v>0</v>
      </c>
      <c r="D16" s="9"/>
      <c r="E16" s="9"/>
      <c r="F16" s="4">
        <f t="shared" si="4"/>
        <v>0</v>
      </c>
      <c r="G16" s="9"/>
      <c r="H16" s="9"/>
      <c r="I16" s="4">
        <f t="shared" si="5"/>
        <v>0</v>
      </c>
      <c r="J16" s="9"/>
      <c r="K16" s="9"/>
    </row>
    <row r="17" spans="1:13" ht="27.75" customHeight="1">
      <c r="A17" s="10"/>
      <c r="B17" s="12" t="s">
        <v>113</v>
      </c>
      <c r="C17" s="4">
        <f t="shared" si="6"/>
        <v>1228</v>
      </c>
      <c r="D17" s="9">
        <f>SUM(D18:D19)</f>
        <v>1228</v>
      </c>
      <c r="E17" s="9">
        <f>SUM(E18:E19)</f>
        <v>0</v>
      </c>
      <c r="F17" s="4">
        <f t="shared" si="4"/>
        <v>1228</v>
      </c>
      <c r="G17" s="9">
        <f>SUM(G18:G19)</f>
        <v>1228</v>
      </c>
      <c r="H17" s="9">
        <f>SUM(H18:H19)</f>
        <v>0</v>
      </c>
      <c r="I17" s="4">
        <f t="shared" si="5"/>
        <v>1220</v>
      </c>
      <c r="J17" s="9">
        <f>SUM(J18:J19)</f>
        <v>1220</v>
      </c>
      <c r="K17" s="9">
        <f>SUM(K18:K19)</f>
        <v>0</v>
      </c>
      <c r="M17" s="48"/>
    </row>
    <row r="18" spans="1:13" ht="17.25" customHeight="1">
      <c r="A18" s="10"/>
      <c r="B18" s="12" t="s">
        <v>114</v>
      </c>
      <c r="C18" s="4">
        <f t="shared" si="6"/>
        <v>1228</v>
      </c>
      <c r="D18" s="9">
        <v>1228</v>
      </c>
      <c r="E18" s="9"/>
      <c r="F18" s="4">
        <f t="shared" si="4"/>
        <v>1228</v>
      </c>
      <c r="G18" s="9">
        <v>1228</v>
      </c>
      <c r="H18" s="9"/>
      <c r="I18" s="4">
        <f t="shared" si="5"/>
        <v>1220</v>
      </c>
      <c r="J18" s="9">
        <v>1220</v>
      </c>
      <c r="K18" s="9"/>
    </row>
    <row r="19" spans="1:13" ht="17.25" customHeight="1">
      <c r="A19" s="10"/>
      <c r="B19" s="11" t="s">
        <v>20</v>
      </c>
      <c r="C19" s="4">
        <f t="shared" si="6"/>
        <v>0</v>
      </c>
      <c r="D19" s="9"/>
      <c r="E19" s="9"/>
      <c r="F19" s="4">
        <f t="shared" si="4"/>
        <v>0</v>
      </c>
      <c r="G19" s="9"/>
      <c r="H19" s="9"/>
      <c r="I19" s="4">
        <f t="shared" si="5"/>
        <v>0</v>
      </c>
      <c r="J19" s="9"/>
      <c r="K19" s="9"/>
    </row>
    <row r="20" spans="1:13" ht="17.25" customHeight="1">
      <c r="A20" s="10"/>
      <c r="B20" s="12" t="s">
        <v>115</v>
      </c>
      <c r="C20" s="4">
        <f>D20</f>
        <v>1000</v>
      </c>
      <c r="D20" s="9">
        <v>1000</v>
      </c>
      <c r="E20" s="9"/>
      <c r="F20" s="4"/>
      <c r="G20" s="9">
        <v>1000</v>
      </c>
      <c r="H20" s="9"/>
      <c r="I20" s="4"/>
      <c r="J20" s="9"/>
      <c r="K20" s="9"/>
    </row>
    <row r="21" spans="1:13" ht="17.25" customHeight="1">
      <c r="A21" s="10"/>
      <c r="B21" s="12" t="s">
        <v>21</v>
      </c>
      <c r="C21" s="4">
        <f>D21</f>
        <v>1900</v>
      </c>
      <c r="D21" s="9">
        <v>1900</v>
      </c>
      <c r="E21" s="9">
        <v>0</v>
      </c>
      <c r="F21" s="4">
        <f t="shared" si="4"/>
        <v>1900</v>
      </c>
      <c r="G21" s="9">
        <v>1900</v>
      </c>
      <c r="H21" s="9">
        <v>0</v>
      </c>
      <c r="I21" s="4">
        <f t="shared" si="5"/>
        <v>1887</v>
      </c>
      <c r="J21" s="9">
        <v>1887</v>
      </c>
      <c r="K21" s="9"/>
      <c r="M21" s="48"/>
    </row>
    <row r="22" spans="1:13" ht="17.25" customHeight="1">
      <c r="A22" s="10"/>
      <c r="B22" s="12" t="s">
        <v>22</v>
      </c>
      <c r="C22" s="4">
        <f t="shared" si="6"/>
        <v>1000</v>
      </c>
      <c r="D22" s="9">
        <v>1000</v>
      </c>
      <c r="E22" s="9">
        <v>0</v>
      </c>
      <c r="F22" s="4">
        <f t="shared" si="4"/>
        <v>1000</v>
      </c>
      <c r="G22" s="9">
        <v>1000</v>
      </c>
      <c r="H22" s="9">
        <v>0</v>
      </c>
      <c r="I22" s="4">
        <f t="shared" si="5"/>
        <v>997</v>
      </c>
      <c r="J22" s="9">
        <v>997</v>
      </c>
      <c r="K22" s="9">
        <v>0</v>
      </c>
    </row>
    <row r="23" spans="1:13" ht="24.75" customHeight="1">
      <c r="A23" s="10"/>
      <c r="B23" s="12" t="s">
        <v>23</v>
      </c>
      <c r="C23" s="4">
        <f t="shared" si="6"/>
        <v>2000</v>
      </c>
      <c r="D23" s="9">
        <v>2000</v>
      </c>
      <c r="E23" s="9">
        <v>0</v>
      </c>
      <c r="F23" s="4">
        <f t="shared" si="4"/>
        <v>2000</v>
      </c>
      <c r="G23" s="9">
        <v>2000</v>
      </c>
      <c r="H23" s="9"/>
      <c r="I23" s="4">
        <f t="shared" si="5"/>
        <v>2000</v>
      </c>
      <c r="J23" s="9">
        <v>2000</v>
      </c>
      <c r="K23" s="9"/>
    </row>
    <row r="24" spans="1:13" ht="17.25" customHeight="1">
      <c r="A24" s="10"/>
      <c r="B24" s="11" t="s">
        <v>24</v>
      </c>
      <c r="C24" s="13">
        <f t="shared" si="6"/>
        <v>1150</v>
      </c>
      <c r="D24" s="9">
        <f t="shared" ref="D24:E24" si="7">SUM(D25:D26)</f>
        <v>1150</v>
      </c>
      <c r="E24" s="9">
        <f t="shared" si="7"/>
        <v>0</v>
      </c>
      <c r="F24" s="13">
        <f t="shared" si="4"/>
        <v>1150</v>
      </c>
      <c r="G24" s="9">
        <f t="shared" ref="G24:H24" si="8">SUM(G25:G26)</f>
        <v>1150</v>
      </c>
      <c r="H24" s="9">
        <f t="shared" si="8"/>
        <v>0</v>
      </c>
      <c r="I24" s="13">
        <f t="shared" si="5"/>
        <v>1097</v>
      </c>
      <c r="J24" s="9">
        <f t="shared" ref="J24:K24" si="9">SUM(J25:J26)</f>
        <v>1097</v>
      </c>
      <c r="K24" s="9">
        <f t="shared" si="9"/>
        <v>0</v>
      </c>
    </row>
    <row r="25" spans="1:13" ht="17.25" customHeight="1">
      <c r="A25" s="10"/>
      <c r="B25" s="11" t="s">
        <v>25</v>
      </c>
      <c r="C25" s="13">
        <f t="shared" si="6"/>
        <v>130</v>
      </c>
      <c r="D25" s="9">
        <v>130</v>
      </c>
      <c r="E25" s="9"/>
      <c r="F25" s="13">
        <f t="shared" si="4"/>
        <v>130</v>
      </c>
      <c r="G25" s="9">
        <v>130</v>
      </c>
      <c r="H25" s="9"/>
      <c r="I25" s="13">
        <f t="shared" si="5"/>
        <v>77</v>
      </c>
      <c r="J25" s="9">
        <v>77</v>
      </c>
      <c r="K25" s="9"/>
    </row>
    <row r="26" spans="1:13" ht="17.25" customHeight="1">
      <c r="A26" s="10"/>
      <c r="B26" s="11" t="s">
        <v>26</v>
      </c>
      <c r="C26" s="13">
        <f t="shared" si="6"/>
        <v>1020</v>
      </c>
      <c r="D26" s="9">
        <v>1020</v>
      </c>
      <c r="E26" s="9">
        <v>0</v>
      </c>
      <c r="F26" s="13">
        <f t="shared" si="4"/>
        <v>1020</v>
      </c>
      <c r="G26" s="9">
        <v>1020</v>
      </c>
      <c r="H26" s="9">
        <v>0</v>
      </c>
      <c r="I26" s="13">
        <f t="shared" si="5"/>
        <v>1020</v>
      </c>
      <c r="J26" s="9">
        <v>1020</v>
      </c>
      <c r="K26" s="9">
        <v>0</v>
      </c>
    </row>
    <row r="27" spans="1:13" ht="17.25" customHeight="1">
      <c r="A27" s="10"/>
      <c r="B27" s="11" t="s">
        <v>27</v>
      </c>
      <c r="C27" s="4">
        <f t="shared" si="6"/>
        <v>27243</v>
      </c>
      <c r="D27" s="9">
        <f>SUM(D28:D30)</f>
        <v>23130</v>
      </c>
      <c r="E27" s="9">
        <f>SUM(E28:E30)</f>
        <v>4113</v>
      </c>
      <c r="F27" s="4">
        <f t="shared" si="4"/>
        <v>27243</v>
      </c>
      <c r="G27" s="9">
        <f>SUM(G28:G30)</f>
        <v>23130</v>
      </c>
      <c r="H27" s="9">
        <f>SUM(H28:H30)</f>
        <v>4113</v>
      </c>
      <c r="I27" s="4">
        <f t="shared" si="5"/>
        <v>23481.78</v>
      </c>
      <c r="J27" s="9">
        <f>SUM(J28:J30)</f>
        <v>21570</v>
      </c>
      <c r="K27" s="9">
        <f>SUM(K28:K30)</f>
        <v>1911.78</v>
      </c>
    </row>
    <row r="28" spans="1:13" ht="17.25" customHeight="1">
      <c r="A28" s="10"/>
      <c r="B28" s="11" t="s">
        <v>28</v>
      </c>
      <c r="C28" s="4">
        <f t="shared" si="6"/>
        <v>1700</v>
      </c>
      <c r="D28" s="9">
        <v>1700</v>
      </c>
      <c r="E28" s="9"/>
      <c r="F28" s="4">
        <f t="shared" si="4"/>
        <v>1700</v>
      </c>
      <c r="G28" s="9">
        <v>1700</v>
      </c>
      <c r="H28" s="9"/>
      <c r="I28" s="4">
        <f t="shared" si="5"/>
        <v>1239</v>
      </c>
      <c r="J28" s="9">
        <v>1239</v>
      </c>
      <c r="K28" s="9"/>
      <c r="M28" s="48"/>
    </row>
    <row r="29" spans="1:13" ht="17.25" customHeight="1">
      <c r="A29" s="10"/>
      <c r="B29" s="12" t="s">
        <v>29</v>
      </c>
      <c r="C29" s="4">
        <f t="shared" si="6"/>
        <v>6213</v>
      </c>
      <c r="D29" s="9">
        <v>5000</v>
      </c>
      <c r="E29" s="9">
        <v>1213</v>
      </c>
      <c r="F29" s="4">
        <f t="shared" si="4"/>
        <v>6213</v>
      </c>
      <c r="G29" s="9">
        <v>5000</v>
      </c>
      <c r="H29" s="9">
        <v>1213</v>
      </c>
      <c r="I29" s="4">
        <f t="shared" si="5"/>
        <v>4287</v>
      </c>
      <c r="J29" s="9">
        <v>4287</v>
      </c>
      <c r="K29" s="9"/>
      <c r="M29" s="48"/>
    </row>
    <row r="30" spans="1:13" ht="17.25" customHeight="1">
      <c r="A30" s="10"/>
      <c r="B30" s="45" t="s">
        <v>116</v>
      </c>
      <c r="C30" s="4">
        <f t="shared" si="6"/>
        <v>19330</v>
      </c>
      <c r="D30" s="9">
        <v>16430</v>
      </c>
      <c r="E30" s="9">
        <v>2900</v>
      </c>
      <c r="F30" s="4">
        <f t="shared" si="4"/>
        <v>19330</v>
      </c>
      <c r="G30" s="9">
        <v>16430</v>
      </c>
      <c r="H30" s="9">
        <v>2900</v>
      </c>
      <c r="I30" s="4">
        <f t="shared" si="5"/>
        <v>17955.78</v>
      </c>
      <c r="J30" s="9">
        <v>16044</v>
      </c>
      <c r="K30" s="9">
        <v>1911.78</v>
      </c>
      <c r="M30" s="48"/>
    </row>
    <row r="31" spans="1:13" ht="17.25" customHeight="1">
      <c r="A31" s="10" t="s">
        <v>30</v>
      </c>
      <c r="B31" s="11" t="s">
        <v>31</v>
      </c>
      <c r="C31" s="4">
        <f t="shared" si="6"/>
        <v>0</v>
      </c>
      <c r="D31" s="9"/>
      <c r="E31" s="9"/>
      <c r="F31" s="4">
        <f t="shared" si="4"/>
        <v>0</v>
      </c>
      <c r="G31" s="9"/>
      <c r="H31" s="9"/>
      <c r="I31" s="4">
        <f t="shared" si="5"/>
        <v>0</v>
      </c>
      <c r="J31" s="9"/>
      <c r="K31" s="9"/>
    </row>
    <row r="32" spans="1:13" ht="17.25" customHeight="1">
      <c r="A32" s="10" t="s">
        <v>32</v>
      </c>
      <c r="B32" s="11" t="s">
        <v>33</v>
      </c>
      <c r="C32" s="4">
        <f t="shared" si="6"/>
        <v>907</v>
      </c>
      <c r="D32" s="9">
        <v>907</v>
      </c>
      <c r="E32" s="9"/>
      <c r="F32" s="4">
        <f t="shared" si="4"/>
        <v>907</v>
      </c>
      <c r="G32" s="9">
        <v>907</v>
      </c>
      <c r="H32" s="9"/>
      <c r="I32" s="4">
        <f t="shared" si="5"/>
        <v>847.41</v>
      </c>
      <c r="J32" s="9">
        <v>847.41</v>
      </c>
      <c r="K32" s="9"/>
    </row>
    <row r="33" spans="1:13" ht="26.25" customHeight="1">
      <c r="A33" s="10" t="s">
        <v>34</v>
      </c>
      <c r="B33" s="12" t="s">
        <v>35</v>
      </c>
      <c r="C33" s="4">
        <f t="shared" si="6"/>
        <v>11520</v>
      </c>
      <c r="D33" s="9">
        <v>11520</v>
      </c>
      <c r="E33" s="9">
        <v>0</v>
      </c>
      <c r="F33" s="4">
        <f t="shared" si="4"/>
        <v>11520</v>
      </c>
      <c r="G33" s="9">
        <v>11520</v>
      </c>
      <c r="H33" s="9"/>
      <c r="I33" s="4">
        <f t="shared" si="5"/>
        <v>11516</v>
      </c>
      <c r="J33" s="9">
        <v>11516</v>
      </c>
      <c r="K33" s="9"/>
      <c r="M33" s="48"/>
    </row>
    <row r="34" spans="1:13" ht="26.25" customHeight="1">
      <c r="A34" s="10" t="s">
        <v>36</v>
      </c>
      <c r="B34" s="12" t="s">
        <v>37</v>
      </c>
      <c r="C34" s="4">
        <f t="shared" si="6"/>
        <v>500</v>
      </c>
      <c r="D34" s="9">
        <f t="shared" ref="D34" si="10">SUM(D35:D36)</f>
        <v>500</v>
      </c>
      <c r="E34" s="9">
        <v>0</v>
      </c>
      <c r="F34" s="4">
        <f t="shared" si="4"/>
        <v>500</v>
      </c>
      <c r="G34" s="9">
        <v>500</v>
      </c>
      <c r="H34" s="9">
        <f t="shared" ref="H34" si="11">SUM(H35:H36)</f>
        <v>0</v>
      </c>
      <c r="I34" s="4">
        <f t="shared" si="5"/>
        <v>400</v>
      </c>
      <c r="J34" s="9">
        <f t="shared" ref="J34:K34" si="12">SUM(J35:J36)</f>
        <v>400</v>
      </c>
      <c r="K34" s="9">
        <f t="shared" si="12"/>
        <v>0</v>
      </c>
    </row>
    <row r="35" spans="1:13" ht="17.25" customHeight="1">
      <c r="A35" s="10"/>
      <c r="B35" s="12" t="s">
        <v>117</v>
      </c>
      <c r="C35" s="4">
        <f t="shared" si="6"/>
        <v>0</v>
      </c>
      <c r="D35" s="9">
        <v>0</v>
      </c>
      <c r="E35" s="9"/>
      <c r="F35" s="4">
        <f t="shared" si="4"/>
        <v>0</v>
      </c>
      <c r="G35" s="9"/>
      <c r="H35" s="9"/>
      <c r="I35" s="4">
        <f t="shared" si="5"/>
        <v>0</v>
      </c>
      <c r="J35" s="9"/>
      <c r="K35" s="9"/>
    </row>
    <row r="36" spans="1:13" ht="17.25" customHeight="1">
      <c r="A36" s="10"/>
      <c r="B36" s="12" t="s">
        <v>38</v>
      </c>
      <c r="C36" s="4">
        <f t="shared" si="6"/>
        <v>500</v>
      </c>
      <c r="D36" s="9">
        <v>500</v>
      </c>
      <c r="E36" s="9">
        <v>0</v>
      </c>
      <c r="F36" s="4">
        <f t="shared" si="4"/>
        <v>500</v>
      </c>
      <c r="G36" s="9">
        <v>500</v>
      </c>
      <c r="H36" s="9"/>
      <c r="I36" s="4">
        <f t="shared" si="5"/>
        <v>400</v>
      </c>
      <c r="J36" s="9">
        <v>400</v>
      </c>
      <c r="K36" s="9"/>
    </row>
    <row r="37" spans="1:13" ht="17.25" customHeight="1">
      <c r="A37" s="10" t="s">
        <v>39</v>
      </c>
      <c r="B37" s="12" t="s">
        <v>40</v>
      </c>
      <c r="C37" s="4">
        <f t="shared" si="6"/>
        <v>78833</v>
      </c>
      <c r="D37" s="9">
        <f>SUM(D38:D41)</f>
        <v>78333</v>
      </c>
      <c r="E37" s="9">
        <f>SUM(E38:E41)</f>
        <v>500</v>
      </c>
      <c r="F37" s="4">
        <f t="shared" si="4"/>
        <v>78833</v>
      </c>
      <c r="G37" s="9">
        <f>SUM(G38:G41)</f>
        <v>78333</v>
      </c>
      <c r="H37" s="9">
        <f>SUM(H38:H41)</f>
        <v>500</v>
      </c>
      <c r="I37" s="4">
        <f t="shared" si="5"/>
        <v>76993.399999999994</v>
      </c>
      <c r="J37" s="9">
        <f>SUM(J38:J41)</f>
        <v>76543.399999999994</v>
      </c>
      <c r="K37" s="9">
        <f>SUM(K38:K41)</f>
        <v>450</v>
      </c>
    </row>
    <row r="38" spans="1:13" ht="24.75" customHeight="1">
      <c r="A38" s="10"/>
      <c r="B38" s="12" t="s">
        <v>118</v>
      </c>
      <c r="C38" s="4">
        <f t="shared" si="6"/>
        <v>4000</v>
      </c>
      <c r="D38" s="9">
        <v>4000</v>
      </c>
      <c r="E38" s="9"/>
      <c r="F38" s="4">
        <f t="shared" si="4"/>
        <v>4000</v>
      </c>
      <c r="G38" s="9">
        <v>4000</v>
      </c>
      <c r="H38" s="9"/>
      <c r="I38" s="4">
        <f t="shared" si="5"/>
        <v>4000</v>
      </c>
      <c r="J38" s="9">
        <v>4000</v>
      </c>
      <c r="K38" s="9"/>
    </row>
    <row r="39" spans="1:13" ht="24.75" customHeight="1">
      <c r="A39" s="10"/>
      <c r="B39" s="24" t="s">
        <v>119</v>
      </c>
      <c r="C39" s="4">
        <f t="shared" si="6"/>
        <v>150</v>
      </c>
      <c r="D39" s="9">
        <v>150</v>
      </c>
      <c r="E39" s="9"/>
      <c r="F39" s="4"/>
      <c r="G39" s="9">
        <v>150</v>
      </c>
      <c r="H39" s="9"/>
      <c r="I39" s="4">
        <f>J39</f>
        <v>145.4</v>
      </c>
      <c r="J39" s="9">
        <v>145.4</v>
      </c>
      <c r="K39" s="9"/>
    </row>
    <row r="40" spans="1:13" ht="24.75" customHeight="1">
      <c r="A40" s="10"/>
      <c r="B40" s="24" t="s">
        <v>120</v>
      </c>
      <c r="C40" s="4">
        <f>E40</f>
        <v>0</v>
      </c>
      <c r="D40" s="9"/>
      <c r="E40" s="9">
        <v>0</v>
      </c>
      <c r="F40" s="4"/>
      <c r="G40" s="9"/>
      <c r="H40" s="9"/>
      <c r="I40" s="4"/>
      <c r="J40" s="9"/>
      <c r="K40" s="9"/>
    </row>
    <row r="41" spans="1:13" ht="24.75" customHeight="1">
      <c r="A41" s="10"/>
      <c r="B41" s="24" t="s">
        <v>41</v>
      </c>
      <c r="C41" s="4">
        <f>D41</f>
        <v>74183</v>
      </c>
      <c r="D41" s="9">
        <v>74183</v>
      </c>
      <c r="E41" s="9">
        <v>500</v>
      </c>
      <c r="F41" s="4"/>
      <c r="G41" s="9">
        <v>74183</v>
      </c>
      <c r="H41" s="9">
        <v>500</v>
      </c>
      <c r="I41" s="4"/>
      <c r="J41" s="9">
        <v>72398</v>
      </c>
      <c r="K41" s="9">
        <v>450</v>
      </c>
      <c r="M41" s="48"/>
    </row>
    <row r="42" spans="1:13" ht="17.25" customHeight="1">
      <c r="A42" s="1">
        <v>3</v>
      </c>
      <c r="B42" s="12" t="s">
        <v>42</v>
      </c>
      <c r="C42" s="4">
        <f t="shared" si="6"/>
        <v>0</v>
      </c>
      <c r="D42" s="9"/>
      <c r="E42" s="9"/>
      <c r="F42" s="4">
        <f t="shared" si="4"/>
        <v>0</v>
      </c>
      <c r="G42" s="9"/>
      <c r="H42" s="9"/>
      <c r="I42" s="4">
        <f t="shared" si="5"/>
        <v>0</v>
      </c>
      <c r="J42" s="9"/>
      <c r="K42" s="9"/>
    </row>
    <row r="43" spans="1:13" ht="17.25" customHeight="1">
      <c r="A43" s="1">
        <v>4</v>
      </c>
      <c r="B43" s="11" t="s">
        <v>43</v>
      </c>
      <c r="C43" s="4">
        <f t="shared" si="6"/>
        <v>0</v>
      </c>
      <c r="D43" s="9"/>
      <c r="E43" s="9"/>
      <c r="F43" s="4">
        <f t="shared" si="4"/>
        <v>0</v>
      </c>
      <c r="G43" s="9"/>
      <c r="H43" s="9"/>
      <c r="I43" s="4">
        <f t="shared" si="5"/>
        <v>0</v>
      </c>
      <c r="J43" s="9"/>
      <c r="K43" s="9"/>
    </row>
    <row r="44" spans="1:13" ht="17.25" customHeight="1" thickBot="1">
      <c r="A44" s="14"/>
      <c r="B44" s="15" t="s">
        <v>44</v>
      </c>
      <c r="C44" s="16">
        <f>SUM(C43,C42,C9,C6)</f>
        <v>271013</v>
      </c>
      <c r="D44" s="17">
        <f>D6+D9</f>
        <v>258000</v>
      </c>
      <c r="E44" s="17">
        <f t="shared" ref="E44:K44" si="13">SUM(E42:E43,E6:E9)</f>
        <v>13013</v>
      </c>
      <c r="F44" s="16">
        <f t="shared" si="13"/>
        <v>271013</v>
      </c>
      <c r="G44" s="17">
        <f>G6+G9</f>
        <v>258000</v>
      </c>
      <c r="H44" s="17">
        <f t="shared" si="13"/>
        <v>13013</v>
      </c>
      <c r="I44" s="16">
        <f>I6+I9</f>
        <v>260775.59</v>
      </c>
      <c r="J44" s="17">
        <f>J6+J9</f>
        <v>253063.81</v>
      </c>
      <c r="K44" s="17">
        <f t="shared" si="13"/>
        <v>7711.78</v>
      </c>
    </row>
    <row r="45" spans="1:13" ht="17.25" customHeight="1">
      <c r="A45" s="18"/>
      <c r="B45" s="19" t="s">
        <v>6</v>
      </c>
      <c r="C45" s="25">
        <f>SUM(D45:E45)</f>
        <v>258000</v>
      </c>
      <c r="D45" s="26">
        <v>258000</v>
      </c>
      <c r="E45" s="26"/>
      <c r="F45" s="25">
        <f t="shared" ref="F45:F47" si="14">SUM(G45:H45)</f>
        <v>262850</v>
      </c>
      <c r="G45" s="26">
        <f>G44</f>
        <v>258000</v>
      </c>
      <c r="H45" s="25">
        <v>4850</v>
      </c>
      <c r="I45" s="25">
        <f t="shared" ref="I45:I46" si="15">SUM(J45:K45)</f>
        <v>260775.59</v>
      </c>
      <c r="J45" s="26">
        <f>J44</f>
        <v>253063.81</v>
      </c>
      <c r="K45" s="25">
        <f>K44</f>
        <v>7711.78</v>
      </c>
    </row>
    <row r="46" spans="1:13" ht="17.25" customHeight="1">
      <c r="A46" s="1"/>
      <c r="B46" s="20" t="s">
        <v>45</v>
      </c>
      <c r="C46" s="21">
        <v>11300</v>
      </c>
      <c r="D46" s="22"/>
      <c r="E46" s="22">
        <v>11300</v>
      </c>
      <c r="F46" s="21">
        <f t="shared" si="14"/>
        <v>11300</v>
      </c>
      <c r="G46" s="22"/>
      <c r="H46" s="46">
        <v>11300</v>
      </c>
      <c r="I46" s="21">
        <f t="shared" si="15"/>
        <v>7117</v>
      </c>
      <c r="J46" s="22"/>
      <c r="K46" s="21">
        <v>7117</v>
      </c>
    </row>
    <row r="47" spans="1:13" ht="17.25" customHeight="1">
      <c r="A47" s="1"/>
      <c r="B47" s="19" t="s">
        <v>46</v>
      </c>
      <c r="C47" s="21">
        <v>1213</v>
      </c>
      <c r="D47" s="22"/>
      <c r="E47" s="22">
        <v>1213</v>
      </c>
      <c r="F47" s="21">
        <f t="shared" si="14"/>
        <v>0</v>
      </c>
      <c r="G47" s="22"/>
      <c r="H47" s="21"/>
      <c r="I47" s="21">
        <f>K47</f>
        <v>618</v>
      </c>
      <c r="J47" s="22"/>
      <c r="K47" s="21">
        <v>618</v>
      </c>
    </row>
    <row r="49" spans="2:2" ht="19.5" customHeight="1">
      <c r="B49" s="33" t="s">
        <v>121</v>
      </c>
    </row>
    <row r="50" spans="2:2" ht="30" customHeight="1">
      <c r="B50" s="33" t="s">
        <v>122</v>
      </c>
    </row>
  </sheetData>
  <mergeCells count="6">
    <mergeCell ref="A1:K1"/>
    <mergeCell ref="C2:E2"/>
    <mergeCell ref="F2:H2"/>
    <mergeCell ref="I2:K2"/>
    <mergeCell ref="A2:A3"/>
    <mergeCell ref="B2:B3"/>
  </mergeCells>
  <pageMargins left="0.45" right="0" top="0.5" bottom="0.5" header="0.3" footer="0.3"/>
  <pageSetup paperSize="9" scale="61" orientation="portrait" r:id="rId1"/>
</worksheet>
</file>

<file path=xl/worksheets/sheet2.xml><?xml version="1.0" encoding="utf-8"?>
<worksheet xmlns="http://schemas.openxmlformats.org/spreadsheetml/2006/main" xmlns:r="http://schemas.openxmlformats.org/officeDocument/2006/relationships">
  <dimension ref="A1:F15"/>
  <sheetViews>
    <sheetView topLeftCell="A7" workbookViewId="0">
      <selection activeCell="E10" sqref="E10"/>
    </sheetView>
  </sheetViews>
  <sheetFormatPr defaultRowHeight="15"/>
  <cols>
    <col min="1" max="1" width="5.85546875" style="33" customWidth="1"/>
    <col min="2" max="2" width="31.28515625" style="33" customWidth="1"/>
    <col min="3" max="3" width="16.42578125" style="33" customWidth="1"/>
    <col min="4" max="4" width="19.85546875" style="33" customWidth="1"/>
    <col min="5" max="5" width="21" style="33" customWidth="1"/>
    <col min="6" max="6" width="32.5703125" style="33" customWidth="1"/>
    <col min="7" max="16384" width="9.140625" style="33"/>
  </cols>
  <sheetData>
    <row r="1" spans="1:6" ht="25.5" customHeight="1">
      <c r="A1" s="66" t="s">
        <v>96</v>
      </c>
      <c r="B1" s="66"/>
      <c r="C1" s="66"/>
      <c r="D1" s="66"/>
      <c r="E1" s="66"/>
      <c r="F1" s="66"/>
    </row>
    <row r="2" spans="1:6" ht="30" customHeight="1">
      <c r="A2" s="58" t="s">
        <v>63</v>
      </c>
      <c r="B2" s="59"/>
      <c r="C2" s="58" t="s">
        <v>100</v>
      </c>
      <c r="D2" s="60"/>
      <c r="E2" s="59"/>
      <c r="F2" s="39" t="s">
        <v>101</v>
      </c>
    </row>
    <row r="3" spans="1:6" ht="27.75" customHeight="1">
      <c r="A3" s="58" t="s">
        <v>64</v>
      </c>
      <c r="B3" s="59"/>
      <c r="C3" s="58" t="s">
        <v>100</v>
      </c>
      <c r="D3" s="60"/>
      <c r="E3" s="60"/>
      <c r="F3" s="59"/>
    </row>
    <row r="4" spans="1:6" ht="143.25" customHeight="1">
      <c r="A4" s="58" t="s">
        <v>47</v>
      </c>
      <c r="B4" s="59"/>
      <c r="C4" s="63" t="s">
        <v>127</v>
      </c>
      <c r="D4" s="64"/>
      <c r="E4" s="64"/>
      <c r="F4" s="65"/>
    </row>
    <row r="5" spans="1:6" ht="87" customHeight="1">
      <c r="A5" s="58" t="s">
        <v>65</v>
      </c>
      <c r="B5" s="59"/>
      <c r="C5" s="58" t="s">
        <v>102</v>
      </c>
      <c r="D5" s="59"/>
      <c r="E5" s="39" t="s">
        <v>66</v>
      </c>
      <c r="F5" s="40" t="s">
        <v>106</v>
      </c>
    </row>
    <row r="6" spans="1:6" ht="51.75" customHeight="1">
      <c r="A6" s="58" t="s">
        <v>67</v>
      </c>
      <c r="B6" s="60"/>
      <c r="C6" s="59"/>
      <c r="D6" s="58" t="s">
        <v>68</v>
      </c>
      <c r="E6" s="59"/>
      <c r="F6" s="61" t="s">
        <v>50</v>
      </c>
    </row>
    <row r="7" spans="1:6" s="35" customFormat="1" ht="38.25">
      <c r="A7" s="41" t="s">
        <v>69</v>
      </c>
      <c r="B7" s="39" t="s">
        <v>48</v>
      </c>
      <c r="C7" s="39" t="s">
        <v>70</v>
      </c>
      <c r="D7" s="39" t="s">
        <v>71</v>
      </c>
      <c r="E7" s="39" t="s">
        <v>49</v>
      </c>
      <c r="F7" s="62"/>
    </row>
    <row r="8" spans="1:6" ht="116.25" customHeight="1">
      <c r="A8" s="40">
        <v>1</v>
      </c>
      <c r="B8" s="40" t="s">
        <v>103</v>
      </c>
      <c r="C8" s="42" t="s">
        <v>128</v>
      </c>
      <c r="D8" s="42" t="s">
        <v>123</v>
      </c>
      <c r="E8" s="44"/>
      <c r="F8" s="40"/>
    </row>
    <row r="9" spans="1:6" ht="30" customHeight="1">
      <c r="A9" s="40">
        <v>2</v>
      </c>
      <c r="B9" s="40" t="s">
        <v>104</v>
      </c>
      <c r="C9" s="40">
        <v>150</v>
      </c>
      <c r="D9" s="40">
        <v>114</v>
      </c>
      <c r="E9" s="40"/>
      <c r="F9" s="40"/>
    </row>
    <row r="10" spans="1:6" ht="68.25" customHeight="1">
      <c r="A10" s="40">
        <v>3</v>
      </c>
      <c r="B10" s="40" t="s">
        <v>105</v>
      </c>
      <c r="C10" s="40" t="s">
        <v>130</v>
      </c>
      <c r="D10" s="40" t="s">
        <v>131</v>
      </c>
      <c r="E10" s="40">
        <v>0</v>
      </c>
      <c r="F10" s="40"/>
    </row>
    <row r="11" spans="1:6" ht="30" customHeight="1">
      <c r="A11" s="40">
        <v>4</v>
      </c>
      <c r="B11" s="40"/>
      <c r="C11" s="40"/>
      <c r="D11" s="40"/>
      <c r="E11" s="40"/>
      <c r="F11" s="40"/>
    </row>
    <row r="12" spans="1:6">
      <c r="A12" s="43"/>
      <c r="B12" s="43"/>
      <c r="C12" s="43"/>
      <c r="D12" s="43"/>
      <c r="E12" s="43"/>
      <c r="F12" s="43"/>
    </row>
    <row r="13" spans="1:6" ht="21.75" customHeight="1">
      <c r="A13" s="43"/>
      <c r="B13" s="43" t="s">
        <v>72</v>
      </c>
      <c r="C13" s="43" t="s">
        <v>107</v>
      </c>
      <c r="D13" s="43"/>
      <c r="E13" s="43"/>
      <c r="F13" s="43"/>
    </row>
    <row r="14" spans="1:6" ht="25.5" customHeight="1">
      <c r="A14" s="43"/>
      <c r="B14" s="43" t="s">
        <v>97</v>
      </c>
      <c r="C14" s="43" t="s">
        <v>108</v>
      </c>
      <c r="D14" s="43"/>
      <c r="E14" s="43"/>
      <c r="F14" s="43"/>
    </row>
    <row r="15" spans="1:6">
      <c r="A15" s="43"/>
      <c r="B15" s="43"/>
      <c r="C15" s="43"/>
      <c r="D15" s="43"/>
      <c r="E15" s="43"/>
      <c r="F15" s="43"/>
    </row>
  </sheetData>
  <mergeCells count="12">
    <mergeCell ref="A4:B4"/>
    <mergeCell ref="C4:F4"/>
    <mergeCell ref="A1:F1"/>
    <mergeCell ref="A2:B2"/>
    <mergeCell ref="C2:E2"/>
    <mergeCell ref="A3:B3"/>
    <mergeCell ref="C3:F3"/>
    <mergeCell ref="A5:B5"/>
    <mergeCell ref="C5:D5"/>
    <mergeCell ref="A6:C6"/>
    <mergeCell ref="D6:E6"/>
    <mergeCell ref="F6:F7"/>
  </mergeCells>
  <pageMargins left="0.25" right="0.25" top="0.75" bottom="0.75" header="0.3" footer="0.3"/>
  <pageSetup orientation="portrait" r:id="rId1"/>
</worksheet>
</file>

<file path=xl/worksheets/sheet3.xml><?xml version="1.0" encoding="utf-8"?>
<worksheet xmlns="http://schemas.openxmlformats.org/spreadsheetml/2006/main" xmlns:r="http://schemas.openxmlformats.org/officeDocument/2006/relationships">
  <dimension ref="A1:G30"/>
  <sheetViews>
    <sheetView workbookViewId="0">
      <selection activeCell="C19" sqref="C19"/>
    </sheetView>
  </sheetViews>
  <sheetFormatPr defaultRowHeight="15"/>
  <cols>
    <col min="1" max="1" width="42.42578125" customWidth="1"/>
    <col min="2" max="4" width="17.5703125" customWidth="1"/>
  </cols>
  <sheetData>
    <row r="1" spans="1:7" ht="36" customHeight="1">
      <c r="A1" s="67" t="s">
        <v>129</v>
      </c>
      <c r="B1" s="67"/>
      <c r="C1" s="67"/>
      <c r="D1" s="67"/>
    </row>
    <row r="2" spans="1:7" ht="44.25" customHeight="1">
      <c r="A2" s="34" t="s">
        <v>98</v>
      </c>
      <c r="B2" s="34" t="s">
        <v>73</v>
      </c>
      <c r="C2" s="34" t="s">
        <v>74</v>
      </c>
      <c r="D2" s="34" t="s">
        <v>75</v>
      </c>
      <c r="E2" s="36"/>
      <c r="F2" s="36"/>
      <c r="G2" s="36"/>
    </row>
    <row r="3" spans="1:7" ht="16.5" customHeight="1">
      <c r="A3" s="23" t="s">
        <v>76</v>
      </c>
      <c r="B3" s="37">
        <f>C3+D3</f>
        <v>260181</v>
      </c>
      <c r="C3" s="37">
        <f>C4+C8+C9</f>
        <v>7117</v>
      </c>
      <c r="D3" s="37">
        <f>D4+D8+D9</f>
        <v>253064</v>
      </c>
    </row>
    <row r="4" spans="1:7" ht="16.5" customHeight="1">
      <c r="A4" s="23" t="s">
        <v>77</v>
      </c>
      <c r="B4" s="37">
        <f t="shared" ref="B4:B27" si="0">C4+D4</f>
        <v>260181</v>
      </c>
      <c r="C4" s="37">
        <f>C5+C6+C7</f>
        <v>7117</v>
      </c>
      <c r="D4" s="37">
        <f>D5+D6+D7</f>
        <v>253064</v>
      </c>
    </row>
    <row r="5" spans="1:7" ht="16.5" customHeight="1">
      <c r="A5" s="23" t="s">
        <v>78</v>
      </c>
      <c r="B5" s="37">
        <f t="shared" si="0"/>
        <v>253064</v>
      </c>
      <c r="C5" s="37"/>
      <c r="D5" s="37">
        <v>253064</v>
      </c>
    </row>
    <row r="6" spans="1:7" ht="16.5" customHeight="1">
      <c r="A6" s="23" t="s">
        <v>79</v>
      </c>
      <c r="B6" s="37">
        <f t="shared" si="0"/>
        <v>7117</v>
      </c>
      <c r="C6" s="37">
        <v>7117</v>
      </c>
      <c r="D6" s="37"/>
    </row>
    <row r="7" spans="1:7" ht="16.5" customHeight="1">
      <c r="A7" s="23" t="s">
        <v>80</v>
      </c>
      <c r="B7" s="37">
        <f t="shared" si="0"/>
        <v>0</v>
      </c>
      <c r="C7" s="37"/>
      <c r="D7" s="37"/>
    </row>
    <row r="8" spans="1:7" ht="16.5" customHeight="1">
      <c r="A8" s="23" t="s">
        <v>81</v>
      </c>
      <c r="B8" s="37">
        <f t="shared" si="0"/>
        <v>0</v>
      </c>
      <c r="C8" s="37"/>
      <c r="D8" s="37"/>
    </row>
    <row r="9" spans="1:7" ht="16.5" customHeight="1">
      <c r="A9" s="23" t="s">
        <v>82</v>
      </c>
      <c r="B9" s="37">
        <f t="shared" si="0"/>
        <v>0</v>
      </c>
      <c r="C9" s="37"/>
      <c r="D9" s="37"/>
    </row>
    <row r="10" spans="1:7" ht="16.5" customHeight="1">
      <c r="A10" s="23" t="s">
        <v>83</v>
      </c>
      <c r="B10" s="37">
        <f t="shared" si="0"/>
        <v>0</v>
      </c>
      <c r="C10" s="37"/>
      <c r="D10" s="37"/>
    </row>
    <row r="11" spans="1:7" ht="16.5" customHeight="1">
      <c r="A11" s="23" t="s">
        <v>84</v>
      </c>
      <c r="B11" s="37">
        <f t="shared" si="0"/>
        <v>0</v>
      </c>
      <c r="C11" s="37"/>
      <c r="D11" s="37"/>
    </row>
    <row r="12" spans="1:7" ht="16.5" customHeight="1">
      <c r="A12" s="23" t="s">
        <v>85</v>
      </c>
      <c r="B12" s="37">
        <f t="shared" si="0"/>
        <v>0</v>
      </c>
      <c r="C12" s="37"/>
      <c r="D12" s="37"/>
    </row>
    <row r="13" spans="1:7" ht="16.5" customHeight="1">
      <c r="A13" s="23" t="s">
        <v>86</v>
      </c>
      <c r="B13" s="37">
        <f t="shared" si="0"/>
        <v>260776</v>
      </c>
      <c r="C13" s="37">
        <f>C14+C22+C23</f>
        <v>7712</v>
      </c>
      <c r="D13" s="37">
        <f>D14+D22+D23</f>
        <v>253064</v>
      </c>
    </row>
    <row r="14" spans="1:7" ht="16.5" customHeight="1">
      <c r="A14" s="23" t="s">
        <v>87</v>
      </c>
      <c r="B14" s="37">
        <f t="shared" si="0"/>
        <v>260776</v>
      </c>
      <c r="C14" s="37">
        <f>C15+C16+C17+C18+C19+C20+C21</f>
        <v>7712</v>
      </c>
      <c r="D14" s="37">
        <f>D15+D16+D17+D18+D19+D20+D21</f>
        <v>253064</v>
      </c>
    </row>
    <row r="15" spans="1:7" ht="16.5" customHeight="1">
      <c r="A15" s="23" t="s">
        <v>88</v>
      </c>
      <c r="B15" s="37">
        <f t="shared" si="0"/>
        <v>131297</v>
      </c>
      <c r="C15" s="37"/>
      <c r="D15" s="38">
        <v>131297</v>
      </c>
    </row>
    <row r="16" spans="1:7" ht="16.5" customHeight="1">
      <c r="A16" s="23" t="s">
        <v>89</v>
      </c>
      <c r="B16" s="37">
        <f t="shared" si="0"/>
        <v>129479</v>
      </c>
      <c r="C16" s="37">
        <v>7712</v>
      </c>
      <c r="D16" s="38">
        <v>121767</v>
      </c>
    </row>
    <row r="17" spans="1:4" ht="16.5" customHeight="1">
      <c r="A17" s="23" t="s">
        <v>90</v>
      </c>
      <c r="B17" s="37">
        <f t="shared" si="0"/>
        <v>0</v>
      </c>
      <c r="C17" s="37"/>
      <c r="D17" s="37"/>
    </row>
    <row r="18" spans="1:4" ht="16.5" customHeight="1">
      <c r="A18" s="23" t="s">
        <v>91</v>
      </c>
      <c r="B18" s="37">
        <f t="shared" si="0"/>
        <v>0</v>
      </c>
      <c r="C18" s="37"/>
      <c r="D18" s="37"/>
    </row>
    <row r="19" spans="1:4" ht="16.5" customHeight="1">
      <c r="A19" s="23" t="s">
        <v>80</v>
      </c>
      <c r="B19" s="37">
        <f t="shared" si="0"/>
        <v>0</v>
      </c>
      <c r="C19" s="37"/>
      <c r="D19" s="37"/>
    </row>
    <row r="20" spans="1:4" ht="16.5" customHeight="1">
      <c r="A20" s="23" t="s">
        <v>92</v>
      </c>
      <c r="B20" s="37">
        <f t="shared" si="0"/>
        <v>0</v>
      </c>
      <c r="C20" s="37"/>
      <c r="D20" s="37"/>
    </row>
    <row r="21" spans="1:4" ht="16.5" customHeight="1">
      <c r="A21" s="23" t="s">
        <v>93</v>
      </c>
      <c r="B21" s="37">
        <f t="shared" si="0"/>
        <v>0</v>
      </c>
      <c r="C21" s="37"/>
      <c r="D21" s="37"/>
    </row>
    <row r="22" spans="1:4" ht="16.5" customHeight="1">
      <c r="A22" s="23" t="s">
        <v>94</v>
      </c>
      <c r="B22" s="37">
        <f t="shared" si="0"/>
        <v>0</v>
      </c>
      <c r="C22" s="37"/>
      <c r="D22" s="37">
        <v>0</v>
      </c>
    </row>
    <row r="23" spans="1:4" ht="16.5" customHeight="1">
      <c r="A23" s="23" t="s">
        <v>82</v>
      </c>
      <c r="B23" s="37">
        <f t="shared" si="0"/>
        <v>0</v>
      </c>
      <c r="C23" s="37"/>
      <c r="D23" s="37"/>
    </row>
    <row r="24" spans="1:4" ht="16.5" customHeight="1">
      <c r="A24" s="23" t="s">
        <v>83</v>
      </c>
      <c r="B24" s="37">
        <f t="shared" si="0"/>
        <v>0</v>
      </c>
      <c r="C24" s="37"/>
      <c r="D24" s="37"/>
    </row>
    <row r="25" spans="1:4" ht="16.5" customHeight="1">
      <c r="A25" s="23" t="s">
        <v>84</v>
      </c>
      <c r="B25" s="37">
        <f t="shared" si="0"/>
        <v>0</v>
      </c>
      <c r="C25" s="37"/>
      <c r="D25" s="37"/>
    </row>
    <row r="26" spans="1:4" ht="16.5" customHeight="1">
      <c r="A26" s="23" t="s">
        <v>85</v>
      </c>
      <c r="B26" s="37">
        <f t="shared" si="0"/>
        <v>0</v>
      </c>
      <c r="C26" s="37"/>
      <c r="D26" s="37"/>
    </row>
    <row r="27" spans="1:4" ht="16.5" customHeight="1">
      <c r="A27" s="23" t="s">
        <v>95</v>
      </c>
      <c r="B27" s="37">
        <f t="shared" si="0"/>
        <v>0</v>
      </c>
      <c r="C27" s="37"/>
      <c r="D27" s="37"/>
    </row>
    <row r="29" spans="1:4" ht="22.5" customHeight="1">
      <c r="A29" s="33" t="s">
        <v>72</v>
      </c>
    </row>
    <row r="30" spans="1:4" ht="29.25" customHeight="1">
      <c r="A30" s="33" t="s">
        <v>97</v>
      </c>
    </row>
  </sheetData>
  <mergeCells count="1">
    <mergeCell ref="A1:D1"/>
  </mergeCells>
  <pageMargins left="0.45" right="0"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sheetPr>
    <pageSetUpPr fitToPage="1"/>
  </sheetPr>
  <dimension ref="B2:K12"/>
  <sheetViews>
    <sheetView tabSelected="1" workbookViewId="0">
      <selection activeCell="L5" sqref="L5"/>
    </sheetView>
  </sheetViews>
  <sheetFormatPr defaultRowHeight="15"/>
  <cols>
    <col min="1" max="1" width="5.85546875" customWidth="1"/>
    <col min="2" max="2" width="15.85546875" customWidth="1"/>
    <col min="3" max="3" width="21.85546875" customWidth="1"/>
    <col min="4" max="4" width="12.42578125" customWidth="1"/>
    <col min="5" max="5" width="11.42578125" customWidth="1"/>
    <col min="6" max="7" width="15.28515625" customWidth="1"/>
    <col min="8" max="8" width="11.42578125" customWidth="1"/>
    <col min="9" max="9" width="14.85546875" customWidth="1"/>
    <col min="10" max="10" width="12.42578125" customWidth="1"/>
    <col min="11" max="11" width="13.85546875" customWidth="1"/>
  </cols>
  <sheetData>
    <row r="2" spans="2:11">
      <c r="B2" s="68" t="s">
        <v>51</v>
      </c>
      <c r="C2" s="68"/>
      <c r="D2" s="68"/>
      <c r="E2" s="68"/>
      <c r="F2" s="68"/>
      <c r="G2" s="68"/>
      <c r="H2" s="68"/>
      <c r="I2" s="68"/>
      <c r="J2" s="68"/>
      <c r="K2" s="68"/>
    </row>
    <row r="3" spans="2:11" ht="18.75">
      <c r="B3" s="27"/>
      <c r="C3" s="27"/>
      <c r="D3" s="27"/>
      <c r="E3" s="27"/>
      <c r="F3" s="27"/>
      <c r="G3" s="27"/>
      <c r="H3" s="27"/>
      <c r="I3" s="27"/>
      <c r="J3" s="27"/>
      <c r="K3" s="27"/>
    </row>
    <row r="4" spans="2:11" ht="15.75" thickBot="1">
      <c r="B4" s="28"/>
      <c r="I4" s="69" t="s">
        <v>132</v>
      </c>
      <c r="J4" s="69"/>
      <c r="K4" s="69"/>
    </row>
    <row r="5" spans="2:11" ht="87.75" customHeight="1" thickBot="1">
      <c r="B5" s="29" t="s">
        <v>52</v>
      </c>
      <c r="C5" s="30" t="s">
        <v>53</v>
      </c>
      <c r="D5" s="30" t="s">
        <v>54</v>
      </c>
      <c r="E5" s="30" t="s">
        <v>55</v>
      </c>
      <c r="F5" s="30" t="s">
        <v>56</v>
      </c>
      <c r="G5" s="30" t="s">
        <v>57</v>
      </c>
      <c r="H5" s="30" t="s">
        <v>10</v>
      </c>
      <c r="I5" s="30" t="s">
        <v>58</v>
      </c>
      <c r="J5" s="30" t="s">
        <v>59</v>
      </c>
      <c r="K5" s="30" t="s">
        <v>60</v>
      </c>
    </row>
    <row r="6" spans="2:11" ht="70.5" customHeight="1" thickBot="1">
      <c r="B6" s="29" t="s">
        <v>61</v>
      </c>
      <c r="C6" s="31" t="s">
        <v>99</v>
      </c>
      <c r="D6" s="30" t="s">
        <v>62</v>
      </c>
      <c r="E6" s="47">
        <v>7117</v>
      </c>
      <c r="F6" s="16">
        <v>253064</v>
      </c>
      <c r="G6" s="30">
        <v>19</v>
      </c>
      <c r="H6" s="4">
        <v>131297</v>
      </c>
      <c r="I6" s="30">
        <v>2</v>
      </c>
      <c r="J6" s="4">
        <v>6950</v>
      </c>
      <c r="K6" s="30">
        <v>122529</v>
      </c>
    </row>
    <row r="7" spans="2:11">
      <c r="B7" s="32"/>
      <c r="C7" s="32"/>
    </row>
    <row r="8" spans="2:11">
      <c r="B8" s="68"/>
      <c r="C8" s="68"/>
      <c r="D8" s="68"/>
      <c r="E8" s="68"/>
      <c r="F8" s="68"/>
      <c r="G8" s="68"/>
      <c r="H8" s="68"/>
      <c r="I8" s="68"/>
      <c r="J8" s="68"/>
      <c r="K8" s="68"/>
    </row>
    <row r="9" spans="2:11">
      <c r="C9" s="70"/>
      <c r="D9" s="70"/>
      <c r="E9" s="70"/>
      <c r="F9" s="70"/>
      <c r="G9" s="70"/>
      <c r="H9" s="70"/>
    </row>
    <row r="10" spans="2:11">
      <c r="B10" t="s">
        <v>109</v>
      </c>
    </row>
    <row r="12" spans="2:11">
      <c r="B12" t="s">
        <v>110</v>
      </c>
    </row>
  </sheetData>
  <mergeCells count="4">
    <mergeCell ref="B2:K2"/>
    <mergeCell ref="I4:K4"/>
    <mergeCell ref="B8:K8"/>
    <mergeCell ref="C9:H9"/>
  </mergeCells>
  <pageMargins left="0.7" right="0.7" top="0.46" bottom="0.16" header="0.61" footer="0.3"/>
  <pageSetup paperSize="9" scale="8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შესრულება</vt:lpstr>
      <vt:lpstr>პროგრამულის შესრულება</vt:lpstr>
      <vt:lpstr>ბიუჯეტის შესრულება</vt:lpstr>
      <vt:lpstr>აუდიტის ფორმა</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Nino Metreveli</dc:creator>
  <cp:lastModifiedBy>pc</cp:lastModifiedBy>
  <cp:lastPrinted>2024-01-06T17:29:52Z</cp:lastPrinted>
  <dcterms:created xsi:type="dcterms:W3CDTF">2020-05-29T07:25:40Z</dcterms:created>
  <dcterms:modified xsi:type="dcterms:W3CDTF">2025-01-13T15:25:25Z</dcterms:modified>
</cp:coreProperties>
</file>