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manana.gobejishvili\Desktop\"/>
    </mc:Choice>
  </mc:AlternateContent>
  <xr:revisionPtr revIDLastSave="0" documentId="8_{FC689D5E-4CEF-4CA6-8783-3FF66869A314}" xr6:coauthVersionLast="47" xr6:coauthVersionMax="47" xr10:uidLastSave="{00000000-0000-0000-0000-000000000000}"/>
  <bookViews>
    <workbookView xWindow="-120" yWindow="-120" windowWidth="29040" windowHeight="15840" firstSheet="1" activeTab="2" xr2:uid="{00000000-000D-0000-FFFF-FFFF00000000}"/>
  </bookViews>
  <sheets>
    <sheet name="ბიუჯეტი" sheetId="3" r:id="rId1"/>
    <sheet name="შესრულება" sheetId="1" r:id="rId2"/>
    <sheet name="პროგრამულის შესრულება" sheetId="6" r:id="rId3"/>
  </sheets>
  <definedNames>
    <definedName name="_xlnm._FilterDatabase" localSheetId="1" hidden="1">შესრულება!$C$3:$E$3</definedName>
  </definedNames>
  <calcPr calcId="191029"/>
</workbook>
</file>

<file path=xl/calcChain.xml><?xml version="1.0" encoding="utf-8"?>
<calcChain xmlns="http://schemas.openxmlformats.org/spreadsheetml/2006/main">
  <c r="I52" i="1" l="1"/>
  <c r="F52" i="1"/>
  <c r="I51" i="1"/>
  <c r="F51" i="1"/>
  <c r="C51" i="1"/>
  <c r="I50" i="1"/>
  <c r="F50" i="1"/>
  <c r="C50" i="1"/>
  <c r="I48" i="1"/>
  <c r="F48" i="1"/>
  <c r="C48" i="1"/>
  <c r="I47" i="1"/>
  <c r="F47" i="1"/>
  <c r="C47" i="1"/>
  <c r="I46" i="1"/>
  <c r="F46" i="1"/>
  <c r="C46" i="1"/>
  <c r="I45" i="1"/>
  <c r="F45" i="1"/>
  <c r="C45" i="1"/>
  <c r="I44" i="1"/>
  <c r="C44" i="1"/>
  <c r="I43" i="1"/>
  <c r="F43" i="1"/>
  <c r="C43" i="1"/>
  <c r="I42" i="1"/>
  <c r="I41" i="1"/>
  <c r="F41" i="1"/>
  <c r="C41" i="1"/>
  <c r="I40" i="1"/>
  <c r="F40" i="1"/>
  <c r="I39" i="1"/>
  <c r="F39" i="1"/>
  <c r="C39" i="1"/>
  <c r="K38" i="1"/>
  <c r="J38" i="1"/>
  <c r="H38" i="1"/>
  <c r="G38" i="1"/>
  <c r="E38" i="1"/>
  <c r="E9" i="1" s="1"/>
  <c r="E49" i="1" s="1"/>
  <c r="D38" i="1"/>
  <c r="I37" i="1"/>
  <c r="F37" i="1"/>
  <c r="C37" i="1"/>
  <c r="I36" i="1"/>
  <c r="F36" i="1"/>
  <c r="C36" i="1"/>
  <c r="K35" i="1"/>
  <c r="I35" i="1" s="1"/>
  <c r="H35" i="1"/>
  <c r="F35" i="1" s="1"/>
  <c r="C35" i="1"/>
  <c r="I34" i="1"/>
  <c r="F34" i="1"/>
  <c r="C34" i="1"/>
  <c r="I33" i="1"/>
  <c r="F33" i="1"/>
  <c r="C33" i="1"/>
  <c r="I32" i="1"/>
  <c r="F32" i="1"/>
  <c r="C32" i="1"/>
  <c r="I31" i="1"/>
  <c r="F31" i="1"/>
  <c r="C31" i="1"/>
  <c r="I30" i="1"/>
  <c r="F30" i="1"/>
  <c r="C30" i="1"/>
  <c r="I29" i="1"/>
  <c r="F29" i="1"/>
  <c r="C29" i="1"/>
  <c r="K28" i="1"/>
  <c r="J28" i="1"/>
  <c r="H28" i="1"/>
  <c r="F28" i="1"/>
  <c r="E28" i="1"/>
  <c r="D28" i="1"/>
  <c r="I27" i="1"/>
  <c r="F27" i="1"/>
  <c r="C27" i="1"/>
  <c r="I26" i="1"/>
  <c r="F26" i="1"/>
  <c r="C26" i="1"/>
  <c r="I25" i="1"/>
  <c r="F25" i="1"/>
  <c r="C25" i="1"/>
  <c r="K24" i="1"/>
  <c r="K12" i="1" s="1"/>
  <c r="K9" i="1" s="1"/>
  <c r="K49" i="1" s="1"/>
  <c r="J24" i="1"/>
  <c r="J12" i="1" s="1"/>
  <c r="J9" i="1" s="1"/>
  <c r="H24" i="1"/>
  <c r="G24" i="1"/>
  <c r="F24" i="1" s="1"/>
  <c r="E24" i="1"/>
  <c r="D24" i="1"/>
  <c r="C24" i="1" s="1"/>
  <c r="I23" i="1"/>
  <c r="F23" i="1"/>
  <c r="C23" i="1"/>
  <c r="I22" i="1"/>
  <c r="F22" i="1"/>
  <c r="C22" i="1"/>
  <c r="I21" i="1"/>
  <c r="F21" i="1"/>
  <c r="C21" i="1"/>
  <c r="C20" i="1"/>
  <c r="D19" i="1"/>
  <c r="C19" i="1" s="1"/>
  <c r="C18" i="1"/>
  <c r="I17" i="1"/>
  <c r="F17" i="1"/>
  <c r="C17" i="1"/>
  <c r="I16" i="1"/>
  <c r="F16" i="1"/>
  <c r="C16" i="1"/>
  <c r="I15" i="1"/>
  <c r="F15" i="1"/>
  <c r="D15" i="1"/>
  <c r="D12" i="1" s="1"/>
  <c r="C15" i="1"/>
  <c r="I14" i="1"/>
  <c r="F14" i="1"/>
  <c r="C14" i="1"/>
  <c r="I13" i="1"/>
  <c r="F13" i="1"/>
  <c r="C13" i="1"/>
  <c r="H12" i="1"/>
  <c r="E12" i="1"/>
  <c r="I11" i="1"/>
  <c r="F11" i="1"/>
  <c r="C11" i="1"/>
  <c r="I10" i="1"/>
  <c r="F10" i="1"/>
  <c r="C10" i="1"/>
  <c r="H9" i="1"/>
  <c r="H49" i="1" s="1"/>
  <c r="I8" i="1"/>
  <c r="F8" i="1"/>
  <c r="C8" i="1"/>
  <c r="F7" i="1"/>
  <c r="D7" i="1"/>
  <c r="C7" i="1" s="1"/>
  <c r="F6" i="1"/>
  <c r="D6" i="1"/>
  <c r="C6" i="1" s="1"/>
  <c r="C12" i="1" l="1"/>
  <c r="D9" i="1"/>
  <c r="D49" i="1" s="1"/>
  <c r="F38" i="1"/>
  <c r="F12" i="1"/>
  <c r="C28" i="1"/>
  <c r="I28" i="1"/>
  <c r="C38" i="1"/>
  <c r="I38" i="1"/>
  <c r="J49" i="1"/>
  <c r="I9" i="1"/>
  <c r="I49" i="1" s="1"/>
  <c r="G12" i="1"/>
  <c r="G9" i="1" s="1"/>
  <c r="I24" i="1"/>
  <c r="I12" i="1" s="1"/>
  <c r="C9" i="1" l="1"/>
  <c r="C49" i="1" s="1"/>
  <c r="G49" i="1"/>
  <c r="F9" i="1"/>
  <c r="F49" i="1" s="1"/>
  <c r="C50" i="3" l="1"/>
  <c r="C49" i="3"/>
  <c r="D47" i="3"/>
  <c r="C47" i="3"/>
  <c r="C44" i="3"/>
  <c r="C43" i="3"/>
  <c r="E32" i="3"/>
  <c r="D32" i="3"/>
  <c r="C32" i="3"/>
  <c r="C31" i="3"/>
  <c r="C29" i="3"/>
  <c r="E25" i="3"/>
  <c r="D25" i="3"/>
  <c r="C25" i="3" s="1"/>
  <c r="E22" i="3"/>
  <c r="E17" i="3"/>
  <c r="E13" i="3" s="1"/>
  <c r="E10" i="3" s="1"/>
  <c r="C15" i="3"/>
  <c r="C14" i="3"/>
  <c r="C8" i="3"/>
</calcChain>
</file>

<file path=xl/sharedStrings.xml><?xml version="1.0" encoding="utf-8"?>
<sst xmlns="http://schemas.openxmlformats.org/spreadsheetml/2006/main" count="180" uniqueCount="108">
  <si>
    <t>ა(ა)იპ - ონის მუნიციპალიტეტის საფეხბურთო სკოლა მამისონი 2022 წლის ბიუჯეტი</t>
  </si>
  <si>
    <t>N</t>
  </si>
  <si>
    <t>ხარჯების დასახელება</t>
  </si>
  <si>
    <t>წლიური გეგმა</t>
  </si>
  <si>
    <t>შენიშვნა</t>
  </si>
  <si>
    <t>სულ</t>
  </si>
  <si>
    <t>სუბსიდია</t>
  </si>
  <si>
    <t>საკუთარი</t>
  </si>
  <si>
    <t>ბავშვთა რაოდენობა</t>
  </si>
  <si>
    <t>მომუშავეთა რიცხოვნობა</t>
  </si>
  <si>
    <t>შრომის ანაზღაურება</t>
  </si>
  <si>
    <t>საქონელი და მომსახურება</t>
  </si>
  <si>
    <t>ა</t>
  </si>
  <si>
    <t xml:space="preserve">  შტატგარეშე მომუშავეთა ანაზღაურება</t>
  </si>
  <si>
    <t>ბ</t>
  </si>
  <si>
    <t xml:space="preserve">  მივლინება</t>
  </si>
  <si>
    <t>გ</t>
  </si>
  <si>
    <t xml:space="preserve">  ოფისის ხარჯი</t>
  </si>
  <si>
    <t xml:space="preserve">  - საკანცელაიო და საწერ-სახაზავი ქაღალდის შეძენა</t>
  </si>
  <si>
    <t xml:space="preserve">  - ნორმატიული აქტების, ჟურნალ გაზეთების შეძენა</t>
  </si>
  <si>
    <t xml:space="preserve">  - მცირეფასიანი საოფისე ტექნიკის შეძენის და დამონტაჟების ხარჯი</t>
  </si>
  <si>
    <t xml:space="preserve">       კომპიუტერული ტექნიკა</t>
  </si>
  <si>
    <t xml:space="preserve">      კარტიჯის შეძენა და დატუმბვა</t>
  </si>
  <si>
    <t xml:space="preserve">     სხვა მცირეფასიანი საოფისე ტექნიკისა და დამონტაჟების ხარჯი</t>
  </si>
  <si>
    <t xml:space="preserve">  -  საოფისე ინვენტარის შეძენა </t>
  </si>
  <si>
    <t xml:space="preserve">      სხვა საოფისე მცირეფასიანი ინვენტარის შეძენა</t>
  </si>
  <si>
    <t xml:space="preserve">  - ოფისისათვის საჭირო მასალისა და საგნების  შეძენა</t>
  </si>
  <si>
    <t xml:space="preserve">  - სანიტარული საგნებისა და საჭირო მასალის შეძენა</t>
  </si>
  <si>
    <t xml:space="preserve">  - შენობა-ნაგებობის და მათი მიმდებარე ტერიტორიის მიმდინარე რემონტის ხარჯი</t>
  </si>
  <si>
    <t xml:space="preserve">  - კავშირგაბმულობის ხარჯი</t>
  </si>
  <si>
    <t xml:space="preserve">      მობილ.ტელეფონით მომსახურების ხარჯი</t>
  </si>
  <si>
    <t xml:space="preserve">       ინტერნეტით მომსახურება</t>
  </si>
  <si>
    <t xml:space="preserve">  - კომუნალური ხარჯი</t>
  </si>
  <si>
    <t xml:space="preserve">       ელექტროენერგიის ხარჯი</t>
  </si>
  <si>
    <t xml:space="preserve">       წყლის ხარჯი</t>
  </si>
  <si>
    <t>გათბობის ხარჯი  შეშა</t>
  </si>
  <si>
    <t>დ</t>
  </si>
  <si>
    <t>კვების ხარჯი</t>
  </si>
  <si>
    <t>ე</t>
  </si>
  <si>
    <t>სამედიცინო ხარჯი</t>
  </si>
  <si>
    <t>ვ</t>
  </si>
  <si>
    <t>რბილი ინვენტარის, უნიფორმისა და პირადი ჰიგიენის შეძენის ხარჯი</t>
  </si>
  <si>
    <t>ზ</t>
  </si>
  <si>
    <t>ტრანსპორტის და ტექნიკის ექსპლოატაციისა და მოვლა-შენახვის ხარჯი</t>
  </si>
  <si>
    <t xml:space="preserve">   - საწვავის შეძენის ხარჯი</t>
  </si>
  <si>
    <t xml:space="preserve">   - ტრანსპორტის დაქირავების ხარჯი</t>
  </si>
  <si>
    <t>თ</t>
  </si>
  <si>
    <t>სხვა დანარჩენი საქონელი და მომსახურება</t>
  </si>
  <si>
    <t xml:space="preserve">  - კულტურული, სპორტული, საგანმანათლებლო, საგამოფენო ღონისძიებების ხარჯი</t>
  </si>
  <si>
    <t xml:space="preserve">  - ასოცირებული საწევრო გადასახადი</t>
  </si>
  <si>
    <t xml:space="preserve">  - დინამოს აკადემიის საწევრო გადასახადი</t>
  </si>
  <si>
    <t xml:space="preserve"> - სტადიონის დახაზვა-გათიბვა</t>
  </si>
  <si>
    <t xml:space="preserve">  - საწევრო გადასახადი</t>
  </si>
  <si>
    <t xml:space="preserve">  - აუდიტის ხარჯი</t>
  </si>
  <si>
    <t>სათიბელას სათადარიგო ნაწილების შეძენის ხარჯი</t>
  </si>
  <si>
    <t>სხვა ხარჯები</t>
  </si>
  <si>
    <t>არაფინანსური აქტივების ზრდა</t>
  </si>
  <si>
    <t xml:space="preserve">  -კომპიუტერის შეძენა</t>
  </si>
  <si>
    <t xml:space="preserve">  - საჯარო რეესტრის მომსახურება</t>
  </si>
  <si>
    <t xml:space="preserve">                ხარჯები სულ: </t>
  </si>
  <si>
    <t>საკუთარი შემოსავალი</t>
  </si>
  <si>
    <t>ნაშთი წლის დასაწყისისათვის</t>
  </si>
  <si>
    <t>შესაბამისი პერიოდის გეგმა (ნაზარდი ჯამი)</t>
  </si>
  <si>
    <t>შესაბამისი პერიოდის ფაქტი (ნაზარდი ჯამი)</t>
  </si>
  <si>
    <t xml:space="preserve"> </t>
  </si>
  <si>
    <t>დირექტორი:ე.ჩიტალაძე</t>
  </si>
  <si>
    <t>ინფორმაცია პროგრამის შესრულების შესახებ</t>
  </si>
  <si>
    <t>პროგრამის დასახელება (პროგრამული კოდი)</t>
  </si>
  <si>
    <t>ა(ა)იპ ონის მუნიციპალიტეტის საფეხბურთო სკოლა მამისონი</t>
  </si>
  <si>
    <t>05 01 02</t>
  </si>
  <si>
    <t>პროგრამის გამახორციელებელი</t>
  </si>
  <si>
    <t>პროგრამის აღწერა და მიზანი</t>
  </si>
  <si>
    <t>დაგეგემილი საბოლოო შედეგი</t>
  </si>
  <si>
    <t>სპორტული წრით სარგებლობის მაქსიმალური ხელმისაწვდომობა;ჯანსაღი ცხოვრების წესით დაკავებული ახალგაზრდობა,წარმატებული სპორტსმენები და მუნიციპალიტეტის ნაკრები გუნდები სპორტის სხვადასხვა სფეროში</t>
  </si>
  <si>
    <t>მიღწეული შედეგი</t>
  </si>
  <si>
    <t>სპორტსმენების წარმატება და გამარჯვება,მოზარდების მეთოდური აღზრდა დაოსტატება</t>
  </si>
  <si>
    <t>დაგეგმილი საბოლოო შედეგის შეფასების ინდიკატორი</t>
  </si>
  <si>
    <t>მიღწეული შედეგის შეფასების ინდიკატორი</t>
  </si>
  <si>
    <t>განმარტება</t>
  </si>
  <si>
    <t>№</t>
  </si>
  <si>
    <t>საბაზისო მაჩვენებელი</t>
  </si>
  <si>
    <t>დაგეგმილი მაჩვენებელი</t>
  </si>
  <si>
    <t>მიღწეული მაჩვენებელი</t>
  </si>
  <si>
    <t>ცდომილების მაჩვენებელი (%/აღწერა)</t>
  </si>
  <si>
    <t>საფეხბურთო სკოლა მამისონში არსებული სპორტის სახეობების რაოდენობა</t>
  </si>
  <si>
    <t>შენარჩუნებულია სპორტის ერთი სახეობა</t>
  </si>
  <si>
    <t>ბავშვების რაოდენობა</t>
  </si>
  <si>
    <t>%</t>
  </si>
  <si>
    <t>სპორტული ღონისძიებებისა და შეკრებების რაოდენობა</t>
  </si>
  <si>
    <t>ფუნქციონირებს სპორტის 1სახეობა-ფეხბურთი</t>
  </si>
  <si>
    <t xml:space="preserve">       მობილ. ტელეფონით მომსახურების ხარჯი</t>
  </si>
  <si>
    <t>ელექტრონული მმართველობის ერთიანი სისტემის გამოყენების ხარჯი</t>
  </si>
  <si>
    <t xml:space="preserve">       გათბობის  ხარჯი</t>
  </si>
  <si>
    <t>საწევრო გადასახადი (გარი სორდია)</t>
  </si>
  <si>
    <t>ასოცირებული საწევრო გადასახადი</t>
  </si>
  <si>
    <t>საწევრო გადასახადი (ჩაგელიშვილი,კენჭაძე)</t>
  </si>
  <si>
    <t>აუდიტის ხარჯი</t>
  </si>
  <si>
    <t>შემსრულებელი:ც.გავაშელიშვილი</t>
  </si>
  <si>
    <t>შემსრულებელი:ც. გავაშელიშვილი</t>
  </si>
  <si>
    <t xml:space="preserve">  - სხვა მცირეფასიანი საოფისე ტექნიკის შეძენის და დამონტაჟების ხარჯი</t>
  </si>
  <si>
    <t>საოფისე ინვენტარის შეძენა</t>
  </si>
  <si>
    <t>სხვა საოფისე ინვენტარის შეძენა</t>
  </si>
  <si>
    <t>უეფას მწვრთნელთა განათლების C ლიცენზიის კურსის დაფინანსება</t>
  </si>
  <si>
    <t xml:space="preserve">  -სტადიონის დახაზვა- გათიბვა</t>
  </si>
  <si>
    <t xml:space="preserve"> საფეხბურთო სკოლაში ფეხბურთს ეუფლება 62 ბავშვი,რომელთაც სამწვრთნელო პროცესი უტარდებათ კვირაში 4-ჯერ. სკოლაში დასაქმებულია 13 ადამიანი.აღსაზრდელები მონაწილწობას ღებულობენ სპორტულ შეჯიბრებებში და ტურნირებში, საქართველოს მასშტაბით.                                                                                                                                                                                                        პროგრამის მიზანია:                                                                                                                                                                                                                                               -ხელი შეუწყოს მოზარდებში ჯანსაღი ცხოვრების წესის დამკვიდრებას;                       -                                                                                      მეტი მოზარდის ჩაბმა სპორტულ აქტივობებში,ბავშვებისა და მოზარდების მეთოდური აღზრდა/დაოსტატება;                                                                                                                                                    -მუნიციპალიტეტის სპორტული შედეგების წარმოჩენა ქვეყნის მასშტაბით.სპორტული ღონისძიებების მაღალ დონეზე ჩატარება.</t>
  </si>
  <si>
    <t>2023 წლის IV კვარტალში ჩატარდა 35 ღონისძიება</t>
  </si>
  <si>
    <t xml:space="preserve"> 38სპორტული ღონისძიება.   (ფეხბურთში)                  </t>
  </si>
  <si>
    <t>ა(ა)იპ - ონის მუნიციპალიტეტის  საფეხბურთო სკოლა მამისონის 2023 წლის IV კვარტლის შესრულების ანგარიში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</si>
</sst>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L_a_r_i_-;\-* #,##0.00\ _L_a_r_i_-;_-* &quot;-&quot;??\ _L_a_r_i_-;_-@_-"/>
  </numFmts>
  <fonts count="26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8"/>
      <color theme="1"/>
      <name val="Calibri"/>
      <charset val="134"/>
      <scheme val="minor"/>
    </font>
    <font>
      <sz val="8"/>
      <color theme="1"/>
      <name val="Calibri"/>
      <charset val="134"/>
    </font>
    <font>
      <sz val="10"/>
      <color theme="1"/>
      <name val="Sylfaen"/>
      <charset val="134"/>
    </font>
    <font>
      <b/>
      <sz val="10"/>
      <color theme="1"/>
      <name val="Sylfaen"/>
      <charset val="134"/>
    </font>
    <font>
      <sz val="10"/>
      <color rgb="FFFF0000"/>
      <name val="Sylfaen"/>
      <charset val="134"/>
    </font>
    <font>
      <sz val="9"/>
      <color theme="1"/>
      <name val="Sylfaen"/>
      <charset val="134"/>
    </font>
    <font>
      <b/>
      <sz val="11"/>
      <color theme="1"/>
      <name val="Sylfaen"/>
      <charset val="134"/>
    </font>
    <font>
      <b/>
      <sz val="10"/>
      <color rgb="FFFF0000"/>
      <name val="Sylfaen"/>
      <charset val="134"/>
    </font>
    <font>
      <sz val="11"/>
      <color theme="1"/>
      <name val="Sylfaen"/>
      <charset val="134"/>
    </font>
    <font>
      <sz val="11"/>
      <color theme="1"/>
      <name val="Calibri"/>
      <charset val="204"/>
      <scheme val="minor"/>
    </font>
    <font>
      <sz val="10"/>
      <name val="Arial Cyr"/>
      <charset val="134"/>
    </font>
    <font>
      <sz val="11"/>
      <color theme="1"/>
      <name val="Calibri"/>
      <charset val="134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Sylfaen"/>
      <family val="1"/>
    </font>
    <font>
      <b/>
      <sz val="10"/>
      <color theme="1"/>
      <name val="Sylfaen"/>
      <family val="1"/>
    </font>
    <font>
      <sz val="10"/>
      <color rgb="FFC00000"/>
      <name val="Sylfaen"/>
      <family val="1"/>
    </font>
    <font>
      <sz val="10"/>
      <color rgb="FFFF0000"/>
      <name val="Sylfaen"/>
      <family val="1"/>
    </font>
    <font>
      <sz val="9"/>
      <color theme="1"/>
      <name val="Sylfaen"/>
      <family val="1"/>
    </font>
    <font>
      <sz val="10"/>
      <name val="Sylfaen"/>
      <family val="1"/>
    </font>
    <font>
      <sz val="9"/>
      <name val="Sylfaen"/>
      <family val="1"/>
    </font>
    <font>
      <sz val="11"/>
      <color theme="1"/>
      <name val="Sylfaen"/>
      <family val="1"/>
    </font>
    <font>
      <b/>
      <sz val="10"/>
      <color rgb="FFFF0000"/>
      <name val="Sylfaen"/>
      <family val="1"/>
    </font>
    <font>
      <sz val="10"/>
      <color theme="4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2" fillId="0" borderId="0"/>
    <xf numFmtId="0" fontId="11" fillId="0" borderId="0"/>
    <xf numFmtId="164" fontId="13" fillId="0" borderId="0" applyFont="0" applyFill="0" applyBorder="0" applyAlignment="0" applyProtection="0"/>
  </cellStyleXfs>
  <cellXfs count="105">
    <xf numFmtId="0" fontId="0" fillId="0" borderId="0" xfId="0"/>
    <xf numFmtId="0" fontId="0" fillId="0" borderId="2" xfId="0" applyBorder="1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9" fontId="2" fillId="0" borderId="2" xfId="0" applyNumberFormat="1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4" fillId="0" borderId="6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/>
    </xf>
    <xf numFmtId="0" fontId="4" fillId="0" borderId="7" xfId="2" applyFont="1" applyBorder="1" applyAlignment="1">
      <alignment horizontal="left" vertical="center"/>
    </xf>
    <xf numFmtId="3" fontId="4" fillId="0" borderId="2" xfId="2" applyNumberFormat="1" applyFont="1" applyBorder="1" applyAlignment="1">
      <alignment horizontal="center" vertical="center"/>
    </xf>
    <xf numFmtId="3" fontId="4" fillId="0" borderId="7" xfId="2" applyNumberFormat="1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2" xfId="2" applyFont="1" applyBorder="1" applyAlignment="1">
      <alignment vertical="center"/>
    </xf>
    <xf numFmtId="3" fontId="6" fillId="0" borderId="2" xfId="2" applyNumberFormat="1" applyFont="1" applyBorder="1" applyAlignment="1">
      <alignment horizontal="center" vertical="center"/>
    </xf>
    <xf numFmtId="0" fontId="4" fillId="0" borderId="2" xfId="2" applyFont="1" applyBorder="1" applyAlignment="1">
      <alignment horizontal="right" vertical="center"/>
    </xf>
    <xf numFmtId="0" fontId="7" fillId="0" borderId="2" xfId="2" applyFont="1" applyBorder="1" applyAlignment="1">
      <alignment vertical="center"/>
    </xf>
    <xf numFmtId="0" fontId="7" fillId="0" borderId="2" xfId="2" applyFont="1" applyBorder="1" applyAlignment="1">
      <alignment vertical="center" wrapText="1"/>
    </xf>
    <xf numFmtId="0" fontId="7" fillId="0" borderId="6" xfId="2" applyFont="1" applyBorder="1" applyAlignment="1">
      <alignment vertical="center"/>
    </xf>
    <xf numFmtId="3" fontId="4" fillId="0" borderId="6" xfId="2" applyNumberFormat="1" applyFont="1" applyBorder="1" applyAlignment="1">
      <alignment horizontal="center" vertical="center"/>
    </xf>
    <xf numFmtId="3" fontId="6" fillId="0" borderId="6" xfId="2" applyNumberFormat="1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8" fillId="0" borderId="9" xfId="2" applyFont="1" applyBorder="1" applyAlignment="1">
      <alignment horizontal="right" vertical="center"/>
    </xf>
    <xf numFmtId="3" fontId="5" fillId="0" borderId="9" xfId="2" applyNumberFormat="1" applyFont="1" applyBorder="1" applyAlignment="1">
      <alignment horizontal="center" vertical="center"/>
    </xf>
    <xf numFmtId="3" fontId="9" fillId="0" borderId="9" xfId="2" applyNumberFormat="1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10" fillId="0" borderId="2" xfId="2" applyFont="1" applyBorder="1" applyAlignment="1">
      <alignment vertical="center"/>
    </xf>
    <xf numFmtId="3" fontId="5" fillId="0" borderId="2" xfId="2" applyNumberFormat="1" applyFont="1" applyBorder="1" applyAlignment="1">
      <alignment horizontal="center" vertical="center"/>
    </xf>
    <xf numFmtId="3" fontId="9" fillId="0" borderId="2" xfId="2" applyNumberFormat="1" applyFont="1" applyBorder="1" applyAlignment="1">
      <alignment horizontal="center" vertical="center"/>
    </xf>
    <xf numFmtId="0" fontId="10" fillId="0" borderId="7" xfId="2" applyFont="1" applyBorder="1" applyAlignment="1">
      <alignment vertical="center"/>
    </xf>
    <xf numFmtId="0" fontId="5" fillId="0" borderId="2" xfId="2" applyFont="1" applyBorder="1" applyAlignment="1">
      <alignment horizontal="center" vertical="center"/>
    </xf>
    <xf numFmtId="3" fontId="0" fillId="0" borderId="0" xfId="0" applyNumberFormat="1"/>
    <xf numFmtId="0" fontId="10" fillId="0" borderId="0" xfId="2" applyFont="1"/>
    <xf numFmtId="0" fontId="17" fillId="0" borderId="8" xfId="2" applyFont="1" applyBorder="1" applyAlignment="1">
      <alignment horizontal="center" vertical="center" wrapText="1"/>
    </xf>
    <xf numFmtId="0" fontId="16" fillId="0" borderId="2" xfId="2" applyFont="1" applyBorder="1" applyAlignment="1">
      <alignment horizontal="center" vertical="center"/>
    </xf>
    <xf numFmtId="0" fontId="16" fillId="0" borderId="2" xfId="2" applyFont="1" applyBorder="1" applyAlignment="1">
      <alignment horizontal="left" vertical="center"/>
    </xf>
    <xf numFmtId="3" fontId="16" fillId="0" borderId="2" xfId="2" applyNumberFormat="1" applyFont="1" applyBorder="1" applyAlignment="1">
      <alignment horizontal="center" vertical="center"/>
    </xf>
    <xf numFmtId="3" fontId="16" fillId="0" borderId="7" xfId="2" applyNumberFormat="1" applyFont="1" applyBorder="1" applyAlignment="1">
      <alignment horizontal="center" vertical="center"/>
    </xf>
    <xf numFmtId="3" fontId="18" fillId="0" borderId="7" xfId="2" applyNumberFormat="1" applyFont="1" applyBorder="1" applyAlignment="1">
      <alignment horizontal="center" vertical="center"/>
    </xf>
    <xf numFmtId="0" fontId="16" fillId="0" borderId="2" xfId="2" applyFont="1" applyBorder="1" applyAlignment="1">
      <alignment vertical="center"/>
    </xf>
    <xf numFmtId="3" fontId="18" fillId="0" borderId="2" xfId="2" applyNumberFormat="1" applyFont="1" applyBorder="1" applyAlignment="1">
      <alignment horizontal="center" vertical="center"/>
    </xf>
    <xf numFmtId="3" fontId="19" fillId="0" borderId="2" xfId="2" applyNumberFormat="1" applyFont="1" applyBorder="1" applyAlignment="1">
      <alignment horizontal="center" vertical="center"/>
    </xf>
    <xf numFmtId="0" fontId="16" fillId="0" borderId="2" xfId="2" applyFont="1" applyBorder="1" applyAlignment="1">
      <alignment horizontal="right" vertical="center"/>
    </xf>
    <xf numFmtId="0" fontId="20" fillId="0" borderId="2" xfId="2" applyFont="1" applyBorder="1" applyAlignment="1">
      <alignment vertical="center"/>
    </xf>
    <xf numFmtId="0" fontId="20" fillId="0" borderId="2" xfId="2" applyFont="1" applyBorder="1" applyAlignment="1">
      <alignment vertical="center" wrapText="1"/>
    </xf>
    <xf numFmtId="3" fontId="21" fillId="0" borderId="2" xfId="2" applyNumberFormat="1" applyFont="1" applyBorder="1" applyAlignment="1">
      <alignment horizontal="center" vertical="center"/>
    </xf>
    <xf numFmtId="3" fontId="19" fillId="0" borderId="4" xfId="2" applyNumberFormat="1" applyFont="1" applyBorder="1" applyAlignment="1">
      <alignment horizontal="center" vertical="center"/>
    </xf>
    <xf numFmtId="0" fontId="0" fillId="0" borderId="6" xfId="0" applyBorder="1"/>
    <xf numFmtId="0" fontId="14" fillId="0" borderId="6" xfId="0" applyFont="1" applyBorder="1" applyAlignment="1">
      <alignment horizontal="center"/>
    </xf>
    <xf numFmtId="0" fontId="0" fillId="0" borderId="10" xfId="0" applyBorder="1"/>
    <xf numFmtId="0" fontId="22" fillId="0" borderId="2" xfId="2" applyFont="1" applyBorder="1" applyAlignment="1">
      <alignment vertical="center" wrapText="1"/>
    </xf>
    <xf numFmtId="0" fontId="16" fillId="0" borderId="9" xfId="2" applyFont="1" applyBorder="1" applyAlignment="1">
      <alignment horizontal="center" vertical="center"/>
    </xf>
    <xf numFmtId="0" fontId="23" fillId="0" borderId="9" xfId="2" applyFont="1" applyBorder="1" applyAlignment="1">
      <alignment horizontal="right" vertical="center"/>
    </xf>
    <xf numFmtId="3" fontId="16" fillId="0" borderId="9" xfId="2" applyNumberFormat="1" applyFont="1" applyBorder="1" applyAlignment="1">
      <alignment horizontal="center" vertical="center"/>
    </xf>
    <xf numFmtId="3" fontId="19" fillId="0" borderId="9" xfId="2" applyNumberFormat="1" applyFont="1" applyBorder="1" applyAlignment="1">
      <alignment horizontal="center" vertical="center"/>
    </xf>
    <xf numFmtId="0" fontId="16" fillId="0" borderId="10" xfId="2" applyFont="1" applyBorder="1" applyAlignment="1">
      <alignment horizontal="center" vertical="center"/>
    </xf>
    <xf numFmtId="0" fontId="23" fillId="0" borderId="2" xfId="2" applyFont="1" applyBorder="1" applyAlignment="1">
      <alignment vertical="center"/>
    </xf>
    <xf numFmtId="3" fontId="17" fillId="0" borderId="7" xfId="2" applyNumberFormat="1" applyFont="1" applyBorder="1" applyAlignment="1">
      <alignment horizontal="center" vertical="center"/>
    </xf>
    <xf numFmtId="3" fontId="24" fillId="0" borderId="7" xfId="2" applyNumberFormat="1" applyFont="1" applyBorder="1" applyAlignment="1">
      <alignment horizontal="center" vertical="center"/>
    </xf>
    <xf numFmtId="0" fontId="23" fillId="0" borderId="7" xfId="2" applyFont="1" applyBorder="1" applyAlignment="1">
      <alignment vertical="center"/>
    </xf>
    <xf numFmtId="0" fontId="17" fillId="0" borderId="2" xfId="2" applyFont="1" applyBorder="1" applyAlignment="1">
      <alignment horizontal="center" vertical="center"/>
    </xf>
    <xf numFmtId="0" fontId="24" fillId="0" borderId="2" xfId="2" applyFont="1" applyBorder="1" applyAlignment="1">
      <alignment horizontal="center" vertical="center"/>
    </xf>
    <xf numFmtId="3" fontId="25" fillId="0" borderId="2" xfId="2" applyNumberFormat="1" applyFont="1" applyBorder="1" applyAlignment="1">
      <alignment horizontal="center" vertical="center"/>
    </xf>
    <xf numFmtId="0" fontId="0" fillId="0" borderId="11" xfId="0" applyBorder="1"/>
    <xf numFmtId="0" fontId="0" fillId="0" borderId="6" xfId="0" applyBorder="1" applyAlignment="1">
      <alignment horizontal="center"/>
    </xf>
    <xf numFmtId="3" fontId="19" fillId="0" borderId="10" xfId="2" applyNumberFormat="1" applyFont="1" applyBorder="1" applyAlignment="1">
      <alignment horizontal="center" vertical="center"/>
    </xf>
    <xf numFmtId="0" fontId="0" fillId="0" borderId="12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7" xfId="0" applyBorder="1"/>
    <xf numFmtId="0" fontId="0" fillId="0" borderId="11" xfId="0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0" fillId="0" borderId="13" xfId="0" applyBorder="1"/>
    <xf numFmtId="0" fontId="1" fillId="0" borderId="1" xfId="0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16" fillId="0" borderId="6" xfId="2" applyFont="1" applyBorder="1" applyAlignment="1">
      <alignment horizontal="center" vertical="center"/>
    </xf>
    <xf numFmtId="0" fontId="16" fillId="0" borderId="8" xfId="2" applyFont="1" applyBorder="1" applyAlignment="1">
      <alignment horizontal="center" vertical="center"/>
    </xf>
    <xf numFmtId="0" fontId="17" fillId="0" borderId="6" xfId="2" applyFont="1" applyBorder="1" applyAlignment="1">
      <alignment horizontal="center" vertical="center"/>
    </xf>
    <xf numFmtId="0" fontId="17" fillId="0" borderId="8" xfId="2" applyFont="1" applyBorder="1" applyAlignment="1">
      <alignment horizontal="center" vertical="center"/>
    </xf>
    <xf numFmtId="0" fontId="17" fillId="0" borderId="3" xfId="2" applyFont="1" applyBorder="1" applyAlignment="1">
      <alignment horizontal="center" vertical="center" wrapText="1"/>
    </xf>
    <xf numFmtId="0" fontId="17" fillId="0" borderId="5" xfId="2" applyFont="1" applyBorder="1" applyAlignment="1">
      <alignment horizontal="center" vertical="center" wrapText="1"/>
    </xf>
    <xf numFmtId="0" fontId="17" fillId="0" borderId="4" xfId="2" applyFont="1" applyBorder="1" applyAlignment="1">
      <alignment horizontal="center" vertical="center" wrapText="1"/>
    </xf>
    <xf numFmtId="0" fontId="17" fillId="0" borderId="2" xfId="2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">
    <cellStyle name="Comma 5" xfId="3" xr:uid="{00000000-0005-0000-0000-000000000000}"/>
    <cellStyle name="Îáû÷íûé_ÐÎÌÀÍ--Ø-8" xfId="1" xr:uid="{00000000-0005-0000-0000-000001000000}"/>
    <cellStyle name="Normal" xfId="0" builtinId="0"/>
    <cellStyle name="Normal 30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opLeftCell="A2" workbookViewId="0">
      <selection activeCell="J36" sqref="J36"/>
    </sheetView>
  </sheetViews>
  <sheetFormatPr defaultColWidth="9" defaultRowHeight="15"/>
  <cols>
    <col min="1" max="1" width="4" customWidth="1"/>
    <col min="2" max="2" width="55.5703125" customWidth="1"/>
    <col min="3" max="5" width="11.5703125" customWidth="1"/>
    <col min="6" max="6" width="16.140625" customWidth="1"/>
  </cols>
  <sheetData>
    <row r="1" spans="1:6" ht="31.5" customHeight="1">
      <c r="A1" s="77" t="s">
        <v>0</v>
      </c>
      <c r="B1" s="77"/>
      <c r="C1" s="77"/>
      <c r="D1" s="77"/>
      <c r="E1" s="77"/>
      <c r="F1" s="77"/>
    </row>
    <row r="2" spans="1:6" ht="24" customHeight="1">
      <c r="A2" s="81" t="s">
        <v>1</v>
      </c>
      <c r="B2" s="83" t="s">
        <v>2</v>
      </c>
      <c r="C2" s="78" t="s">
        <v>3</v>
      </c>
      <c r="D2" s="79"/>
      <c r="E2" s="80"/>
      <c r="F2" s="85" t="s">
        <v>4</v>
      </c>
    </row>
    <row r="3" spans="1:6" ht="24" customHeight="1">
      <c r="A3" s="82"/>
      <c r="B3" s="84"/>
      <c r="C3" s="11" t="s">
        <v>5</v>
      </c>
      <c r="D3" s="11" t="s">
        <v>6</v>
      </c>
      <c r="E3" s="11" t="s">
        <v>7</v>
      </c>
      <c r="F3" s="86"/>
    </row>
    <row r="4" spans="1:6" ht="17.25" customHeight="1">
      <c r="A4" s="12"/>
      <c r="B4" s="13" t="s">
        <v>8</v>
      </c>
      <c r="C4" s="14">
        <v>54</v>
      </c>
      <c r="D4" s="15"/>
      <c r="E4" s="15"/>
      <c r="F4" s="14"/>
    </row>
    <row r="5" spans="1:6" ht="17.25" customHeight="1">
      <c r="A5" s="16"/>
      <c r="B5" s="17" t="s">
        <v>9</v>
      </c>
      <c r="C5" s="14">
        <v>12</v>
      </c>
      <c r="D5" s="14"/>
      <c r="E5" s="14"/>
      <c r="F5" s="14">
        <v>10</v>
      </c>
    </row>
    <row r="6" spans="1:6" ht="17.25" customHeight="1">
      <c r="A6" s="16">
        <v>1</v>
      </c>
      <c r="B6" s="17" t="s">
        <v>10</v>
      </c>
      <c r="C6" s="14">
        <v>39300</v>
      </c>
      <c r="D6" s="18">
        <v>39300</v>
      </c>
      <c r="E6" s="18"/>
      <c r="F6" s="14"/>
    </row>
    <row r="7" spans="1:6" ht="17.25" customHeight="1">
      <c r="A7" s="16">
        <v>2</v>
      </c>
      <c r="B7" s="17" t="s">
        <v>11</v>
      </c>
      <c r="C7" s="14">
        <v>48700</v>
      </c>
      <c r="D7" s="18">
        <v>42380</v>
      </c>
      <c r="E7" s="18">
        <v>6320</v>
      </c>
      <c r="F7" s="14"/>
    </row>
    <row r="8" spans="1:6">
      <c r="A8" s="19" t="s">
        <v>12</v>
      </c>
      <c r="B8" s="20" t="s">
        <v>13</v>
      </c>
      <c r="C8" s="14">
        <f>D8+E8</f>
        <v>3600</v>
      </c>
      <c r="D8" s="18">
        <v>3600</v>
      </c>
      <c r="E8" s="18"/>
      <c r="F8" s="14"/>
    </row>
    <row r="9" spans="1:6">
      <c r="A9" s="19" t="s">
        <v>14</v>
      </c>
      <c r="B9" s="20" t="s">
        <v>15</v>
      </c>
      <c r="C9" s="14">
        <v>1935</v>
      </c>
      <c r="D9" s="18">
        <v>1935</v>
      </c>
      <c r="E9" s="18"/>
      <c r="F9" s="14"/>
    </row>
    <row r="10" spans="1:6">
      <c r="A10" s="19" t="s">
        <v>16</v>
      </c>
      <c r="B10" s="20" t="s">
        <v>17</v>
      </c>
      <c r="C10" s="14">
        <v>8825</v>
      </c>
      <c r="D10" s="18">
        <v>8825</v>
      </c>
      <c r="E10" s="18">
        <f>SUM(E11:E13,E17,E19,E20:E22,E25)</f>
        <v>0</v>
      </c>
      <c r="F10" s="14"/>
    </row>
    <row r="11" spans="1:6">
      <c r="A11" s="19"/>
      <c r="B11" s="20" t="s">
        <v>18</v>
      </c>
      <c r="C11" s="14">
        <v>800</v>
      </c>
      <c r="D11" s="18">
        <v>800</v>
      </c>
      <c r="E11" s="18"/>
      <c r="F11" s="14"/>
    </row>
    <row r="12" spans="1:6">
      <c r="A12" s="19"/>
      <c r="B12" s="20" t="s">
        <v>19</v>
      </c>
      <c r="C12" s="14">
        <v>170</v>
      </c>
      <c r="D12" s="18">
        <v>170</v>
      </c>
      <c r="E12" s="18"/>
      <c r="F12" s="14"/>
    </row>
    <row r="13" spans="1:6" ht="26.25" customHeight="1">
      <c r="A13" s="19"/>
      <c r="B13" s="21" t="s">
        <v>20</v>
      </c>
      <c r="C13" s="14">
        <v>2000</v>
      </c>
      <c r="D13" s="18">
        <v>2000</v>
      </c>
      <c r="E13" s="18">
        <f t="shared" ref="E13" si="0">SUM(E14:E18)</f>
        <v>0</v>
      </c>
      <c r="F13" s="14"/>
    </row>
    <row r="14" spans="1:6">
      <c r="A14" s="19"/>
      <c r="B14" s="21" t="s">
        <v>21</v>
      </c>
      <c r="C14" s="14">
        <f>D14+E14</f>
        <v>0</v>
      </c>
      <c r="D14" s="18">
        <v>0</v>
      </c>
      <c r="E14" s="18"/>
      <c r="F14" s="14"/>
    </row>
    <row r="15" spans="1:6">
      <c r="A15" s="19"/>
      <c r="B15" s="20" t="s">
        <v>22</v>
      </c>
      <c r="C15" s="14">
        <f>D15+E15</f>
        <v>0</v>
      </c>
      <c r="D15" s="18">
        <v>0</v>
      </c>
      <c r="E15" s="18"/>
      <c r="F15" s="14"/>
    </row>
    <row r="16" spans="1:6">
      <c r="A16" s="19"/>
      <c r="B16" s="20" t="s">
        <v>23</v>
      </c>
      <c r="C16" s="14">
        <v>2000</v>
      </c>
      <c r="D16" s="18">
        <v>2000</v>
      </c>
      <c r="E16" s="18"/>
      <c r="F16" s="14"/>
    </row>
    <row r="17" spans="1:6">
      <c r="A17" s="19"/>
      <c r="B17" s="20" t="s">
        <v>24</v>
      </c>
      <c r="C17" s="14">
        <v>500</v>
      </c>
      <c r="D17" s="18">
        <v>500</v>
      </c>
      <c r="E17" s="18">
        <f t="shared" ref="E17" si="1">E18</f>
        <v>0</v>
      </c>
      <c r="F17" s="14"/>
    </row>
    <row r="18" spans="1:6">
      <c r="A18" s="19"/>
      <c r="B18" s="21" t="s">
        <v>25</v>
      </c>
      <c r="C18" s="14">
        <v>500</v>
      </c>
      <c r="D18" s="18">
        <v>500</v>
      </c>
      <c r="E18" s="18"/>
      <c r="F18" s="14"/>
    </row>
    <row r="19" spans="1:6">
      <c r="A19" s="19"/>
      <c r="B19" s="21" t="s">
        <v>26</v>
      </c>
      <c r="C19" s="14">
        <v>1400</v>
      </c>
      <c r="D19" s="18">
        <v>1400</v>
      </c>
      <c r="E19" s="18">
        <v>0</v>
      </c>
      <c r="F19" s="14"/>
    </row>
    <row r="20" spans="1:6">
      <c r="A20" s="19"/>
      <c r="B20" s="21" t="s">
        <v>27</v>
      </c>
      <c r="C20" s="14">
        <v>1000</v>
      </c>
      <c r="D20" s="18">
        <v>1000</v>
      </c>
      <c r="E20" s="18"/>
      <c r="F20" s="14"/>
    </row>
    <row r="21" spans="1:6" ht="25.5">
      <c r="A21" s="19"/>
      <c r="B21" s="21" t="s">
        <v>28</v>
      </c>
      <c r="C21" s="14">
        <v>565</v>
      </c>
      <c r="D21" s="18">
        <v>565</v>
      </c>
      <c r="E21" s="18"/>
      <c r="F21" s="14"/>
    </row>
    <row r="22" spans="1:6">
      <c r="A22" s="19"/>
      <c r="B22" s="20" t="s">
        <v>29</v>
      </c>
      <c r="C22" s="14">
        <v>640</v>
      </c>
      <c r="D22" s="18">
        <v>640</v>
      </c>
      <c r="E22" s="18">
        <f>SUM(E24:E24)</f>
        <v>0</v>
      </c>
      <c r="F22" s="14"/>
    </row>
    <row r="23" spans="1:6">
      <c r="A23" s="19"/>
      <c r="B23" s="20" t="s">
        <v>30</v>
      </c>
      <c r="C23" s="14"/>
      <c r="D23" s="18"/>
      <c r="E23" s="18"/>
      <c r="F23" s="14"/>
    </row>
    <row r="24" spans="1:6">
      <c r="A24" s="19"/>
      <c r="B24" s="20" t="s">
        <v>31</v>
      </c>
      <c r="C24" s="14">
        <v>640</v>
      </c>
      <c r="D24" s="18">
        <v>640</v>
      </c>
      <c r="E24" s="18"/>
      <c r="F24" s="14"/>
    </row>
    <row r="25" spans="1:6">
      <c r="A25" s="19"/>
      <c r="B25" s="20" t="s">
        <v>32</v>
      </c>
      <c r="C25" s="14">
        <f>D25+E25</f>
        <v>1750</v>
      </c>
      <c r="D25" s="18">
        <f>SUM(D26:D28)</f>
        <v>1750</v>
      </c>
      <c r="E25" s="18">
        <f>SUM(E26:E28)</f>
        <v>0</v>
      </c>
      <c r="F25" s="14"/>
    </row>
    <row r="26" spans="1:6">
      <c r="A26" s="19"/>
      <c r="B26" s="20" t="s">
        <v>33</v>
      </c>
      <c r="C26" s="14">
        <v>50</v>
      </c>
      <c r="D26" s="18">
        <v>50</v>
      </c>
      <c r="E26" s="18"/>
      <c r="F26" s="14"/>
    </row>
    <row r="27" spans="1:6">
      <c r="A27" s="19"/>
      <c r="B27" s="21" t="s">
        <v>34</v>
      </c>
      <c r="C27" s="14">
        <v>500</v>
      </c>
      <c r="D27" s="18">
        <v>500</v>
      </c>
      <c r="E27" s="18"/>
      <c r="F27" s="14"/>
    </row>
    <row r="28" spans="1:6">
      <c r="A28" s="19"/>
      <c r="B28" s="21" t="s">
        <v>35</v>
      </c>
      <c r="C28" s="14">
        <v>1200</v>
      </c>
      <c r="D28" s="18">
        <v>1200</v>
      </c>
      <c r="E28" s="18"/>
      <c r="F28" s="14"/>
    </row>
    <row r="29" spans="1:6">
      <c r="A29" s="19" t="s">
        <v>36</v>
      </c>
      <c r="B29" s="20" t="s">
        <v>37</v>
      </c>
      <c r="C29" s="14">
        <f>D29+E29</f>
        <v>0</v>
      </c>
      <c r="D29" s="18">
        <v>0</v>
      </c>
      <c r="E29" s="18"/>
      <c r="F29" s="14"/>
    </row>
    <row r="30" spans="1:6">
      <c r="A30" s="19" t="s">
        <v>38</v>
      </c>
      <c r="B30" s="20" t="s">
        <v>39</v>
      </c>
      <c r="C30" s="14">
        <v>400</v>
      </c>
      <c r="D30" s="18">
        <v>400</v>
      </c>
      <c r="E30" s="18"/>
      <c r="F30" s="14"/>
    </row>
    <row r="31" spans="1:6" ht="26.25" customHeight="1">
      <c r="A31" s="19" t="s">
        <v>40</v>
      </c>
      <c r="B31" s="21" t="s">
        <v>41</v>
      </c>
      <c r="C31" s="14">
        <f>D31+E31</f>
        <v>9000</v>
      </c>
      <c r="D31" s="18">
        <v>4250</v>
      </c>
      <c r="E31" s="18">
        <v>4750</v>
      </c>
      <c r="F31" s="14"/>
    </row>
    <row r="32" spans="1:6" ht="26.25" customHeight="1">
      <c r="A32" s="19" t="s">
        <v>42</v>
      </c>
      <c r="B32" s="21" t="s">
        <v>43</v>
      </c>
      <c r="C32" s="14">
        <f>C33+C34</f>
        <v>1270</v>
      </c>
      <c r="D32" s="18">
        <f>D33+D34</f>
        <v>1270</v>
      </c>
      <c r="E32" s="18">
        <f t="shared" ref="E32" si="2">SUM(E33:E34)</f>
        <v>0</v>
      </c>
      <c r="F32" s="14"/>
    </row>
    <row r="33" spans="1:6">
      <c r="A33" s="19"/>
      <c r="B33" s="21" t="s">
        <v>44</v>
      </c>
      <c r="C33" s="14"/>
      <c r="D33" s="18"/>
      <c r="E33" s="18"/>
      <c r="F33" s="14"/>
    </row>
    <row r="34" spans="1:6">
      <c r="A34" s="19"/>
      <c r="B34" s="21" t="s">
        <v>45</v>
      </c>
      <c r="C34" s="14">
        <v>1270</v>
      </c>
      <c r="D34" s="18">
        <v>1270</v>
      </c>
      <c r="E34" s="18"/>
      <c r="F34" s="14"/>
    </row>
    <row r="35" spans="1:6">
      <c r="A35" s="19" t="s">
        <v>46</v>
      </c>
      <c r="B35" s="21" t="s">
        <v>47</v>
      </c>
      <c r="C35" s="14">
        <v>23670</v>
      </c>
      <c r="D35" s="18">
        <v>22100</v>
      </c>
      <c r="E35" s="18">
        <v>1570</v>
      </c>
      <c r="F35" s="14"/>
    </row>
    <row r="36" spans="1:6" ht="25.5">
      <c r="A36" s="19"/>
      <c r="B36" s="21" t="s">
        <v>48</v>
      </c>
      <c r="C36" s="14">
        <v>15120</v>
      </c>
      <c r="D36" s="18">
        <v>13800</v>
      </c>
      <c r="E36" s="18">
        <v>1320</v>
      </c>
      <c r="F36" s="14"/>
    </row>
    <row r="37" spans="1:6">
      <c r="A37" s="19"/>
      <c r="B37" s="21" t="s">
        <v>49</v>
      </c>
      <c r="C37" s="14">
        <v>4000</v>
      </c>
      <c r="D37" s="18">
        <v>4000</v>
      </c>
      <c r="E37" s="18"/>
      <c r="F37" s="14"/>
    </row>
    <row r="38" spans="1:6">
      <c r="A38" s="19"/>
      <c r="B38" s="21" t="s">
        <v>50</v>
      </c>
      <c r="C38" s="14">
        <v>2100</v>
      </c>
      <c r="D38" s="18">
        <v>2100</v>
      </c>
      <c r="E38" s="18"/>
      <c r="F38" s="14"/>
    </row>
    <row r="39" spans="1:6">
      <c r="A39" s="19"/>
      <c r="B39" s="21" t="s">
        <v>51</v>
      </c>
      <c r="C39" s="14">
        <v>1700</v>
      </c>
      <c r="D39" s="18">
        <v>1700</v>
      </c>
      <c r="E39" s="18"/>
      <c r="F39" s="14"/>
    </row>
    <row r="40" spans="1:6">
      <c r="A40" s="19"/>
      <c r="B40" s="21" t="s">
        <v>52</v>
      </c>
      <c r="C40" s="14">
        <v>500</v>
      </c>
      <c r="D40" s="18">
        <v>500</v>
      </c>
      <c r="E40" s="18"/>
      <c r="F40" s="14"/>
    </row>
    <row r="41" spans="1:6">
      <c r="A41" s="19"/>
      <c r="B41" s="21" t="s">
        <v>53</v>
      </c>
      <c r="C41" s="14">
        <v>250</v>
      </c>
      <c r="D41" s="18"/>
      <c r="E41" s="18">
        <v>250</v>
      </c>
      <c r="F41" s="14"/>
    </row>
    <row r="42" spans="1:6">
      <c r="A42" s="19"/>
      <c r="B42" s="21" t="s">
        <v>54</v>
      </c>
      <c r="C42" s="14"/>
      <c r="D42" s="18"/>
      <c r="E42" s="18"/>
      <c r="F42" s="14"/>
    </row>
    <row r="43" spans="1:6" ht="17.25" customHeight="1">
      <c r="A43" s="16">
        <v>3</v>
      </c>
      <c r="B43" s="21" t="s">
        <v>55</v>
      </c>
      <c r="C43" s="14">
        <f>D43+E43</f>
        <v>0</v>
      </c>
      <c r="D43" s="18"/>
      <c r="E43" s="18"/>
      <c r="F43" s="14"/>
    </row>
    <row r="44" spans="1:6" ht="17.25" customHeight="1">
      <c r="A44" s="16">
        <v>4</v>
      </c>
      <c r="B44" s="20" t="s">
        <v>56</v>
      </c>
      <c r="C44" s="14">
        <f>D44+E44</f>
        <v>2320</v>
      </c>
      <c r="D44" s="18">
        <v>2320</v>
      </c>
      <c r="E44" s="18"/>
      <c r="F44" s="14"/>
    </row>
    <row r="45" spans="1:6" ht="17.25" customHeight="1">
      <c r="A45" s="10"/>
      <c r="B45" s="22" t="s">
        <v>57</v>
      </c>
      <c r="C45" s="23">
        <v>2270</v>
      </c>
      <c r="D45" s="24">
        <v>2270</v>
      </c>
      <c r="E45" s="24"/>
      <c r="F45" s="23"/>
    </row>
    <row r="46" spans="1:6" ht="17.25" customHeight="1">
      <c r="A46" s="10"/>
      <c r="B46" s="22" t="s">
        <v>58</v>
      </c>
      <c r="C46" s="23">
        <v>50</v>
      </c>
      <c r="D46" s="24">
        <v>50</v>
      </c>
      <c r="E46" s="24"/>
      <c r="F46" s="23"/>
    </row>
    <row r="47" spans="1:6" ht="17.25" customHeight="1">
      <c r="A47" s="25"/>
      <c r="B47" s="26" t="s">
        <v>59</v>
      </c>
      <c r="C47" s="27">
        <f>SUM(C44,C43,C7,C6)</f>
        <v>90320</v>
      </c>
      <c r="D47" s="28">
        <f>(SUM(D44,D43,D7,D6))</f>
        <v>84000</v>
      </c>
      <c r="E47" s="28">
        <v>6320</v>
      </c>
      <c r="F47" s="27"/>
    </row>
    <row r="48" spans="1:6" ht="17.25" customHeight="1">
      <c r="A48" s="29"/>
      <c r="B48" s="30" t="s">
        <v>6</v>
      </c>
      <c r="C48" s="31">
        <v>84000</v>
      </c>
      <c r="D48" s="32">
        <v>84000</v>
      </c>
      <c r="E48" s="32"/>
      <c r="F48" s="31"/>
    </row>
    <row r="49" spans="1:6" ht="17.25" customHeight="1">
      <c r="A49" s="16"/>
      <c r="B49" s="33" t="s">
        <v>60</v>
      </c>
      <c r="C49" s="31">
        <f t="shared" ref="C49:C50" si="3">SUM(D49:E49)</f>
        <v>6320</v>
      </c>
      <c r="D49" s="32"/>
      <c r="E49" s="32">
        <v>6320</v>
      </c>
      <c r="F49" s="34"/>
    </row>
    <row r="50" spans="1:6" ht="17.25" customHeight="1">
      <c r="A50" s="16"/>
      <c r="B50" s="30" t="s">
        <v>61</v>
      </c>
      <c r="C50" s="31">
        <f t="shared" si="3"/>
        <v>0</v>
      </c>
      <c r="D50" s="32"/>
      <c r="E50" s="32"/>
      <c r="F50" s="34"/>
    </row>
    <row r="51" spans="1:6">
      <c r="D51" s="35"/>
    </row>
  </sheetData>
  <mergeCells count="5">
    <mergeCell ref="A1:F1"/>
    <mergeCell ref="C2:E2"/>
    <mergeCell ref="A2:A3"/>
    <mergeCell ref="B2:B3"/>
    <mergeCell ref="F2:F3"/>
  </mergeCells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3"/>
  <sheetViews>
    <sheetView workbookViewId="0">
      <selection sqref="A1:K1"/>
    </sheetView>
  </sheetViews>
  <sheetFormatPr defaultColWidth="9" defaultRowHeight="15"/>
  <cols>
    <col min="1" max="1" width="4" customWidth="1"/>
    <col min="2" max="2" width="52.7109375" customWidth="1"/>
    <col min="3" max="11" width="10.85546875" customWidth="1"/>
  </cols>
  <sheetData>
    <row r="1" spans="1:13" ht="31.5" customHeight="1">
      <c r="A1" s="95" t="s">
        <v>107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3" ht="30" customHeight="1">
      <c r="A2" s="87" t="s">
        <v>1</v>
      </c>
      <c r="B2" s="89" t="s">
        <v>2</v>
      </c>
      <c r="C2" s="91" t="s">
        <v>3</v>
      </c>
      <c r="D2" s="92"/>
      <c r="E2" s="93"/>
      <c r="F2" s="94" t="s">
        <v>62</v>
      </c>
      <c r="G2" s="94"/>
      <c r="H2" s="94"/>
      <c r="I2" s="92" t="s">
        <v>63</v>
      </c>
      <c r="J2" s="92"/>
      <c r="K2" s="93"/>
    </row>
    <row r="3" spans="1:13" ht="24" customHeight="1" thickBot="1">
      <c r="A3" s="88"/>
      <c r="B3" s="90"/>
      <c r="C3" s="37" t="s">
        <v>5</v>
      </c>
      <c r="D3" s="37" t="s">
        <v>6</v>
      </c>
      <c r="E3" s="37" t="s">
        <v>7</v>
      </c>
      <c r="F3" s="37" t="s">
        <v>5</v>
      </c>
      <c r="G3" s="37" t="s">
        <v>6</v>
      </c>
      <c r="H3" s="37" t="s">
        <v>7</v>
      </c>
      <c r="I3" s="37" t="s">
        <v>5</v>
      </c>
      <c r="J3" s="37" t="s">
        <v>6</v>
      </c>
      <c r="K3" s="37" t="s">
        <v>7</v>
      </c>
    </row>
    <row r="4" spans="1:13" ht="30" customHeight="1" thickTop="1">
      <c r="A4" s="87" t="s">
        <v>1</v>
      </c>
      <c r="B4" s="89" t="s">
        <v>2</v>
      </c>
      <c r="C4" s="91" t="s">
        <v>3</v>
      </c>
      <c r="D4" s="92"/>
      <c r="E4" s="93"/>
      <c r="F4" s="94" t="s">
        <v>62</v>
      </c>
      <c r="G4" s="94"/>
      <c r="H4" s="94"/>
      <c r="I4" s="92" t="s">
        <v>63</v>
      </c>
      <c r="J4" s="92"/>
      <c r="K4" s="93"/>
    </row>
    <row r="5" spans="1:13" ht="24" customHeight="1" thickBot="1">
      <c r="A5" s="88"/>
      <c r="B5" s="90"/>
      <c r="C5" s="37" t="s">
        <v>5</v>
      </c>
      <c r="D5" s="37" t="s">
        <v>6</v>
      </c>
      <c r="E5" s="37" t="s">
        <v>7</v>
      </c>
      <c r="F5" s="37" t="s">
        <v>5</v>
      </c>
      <c r="G5" s="37" t="s">
        <v>6</v>
      </c>
      <c r="H5" s="37" t="s">
        <v>7</v>
      </c>
      <c r="I5" s="37" t="s">
        <v>5</v>
      </c>
      <c r="J5" s="37" t="s">
        <v>6</v>
      </c>
      <c r="K5" s="37" t="s">
        <v>7</v>
      </c>
    </row>
    <row r="6" spans="1:13" ht="17.25" customHeight="1" thickTop="1">
      <c r="A6" s="38"/>
      <c r="B6" s="39" t="s">
        <v>8</v>
      </c>
      <c r="C6" s="40">
        <f>D6+E6</f>
        <v>0</v>
      </c>
      <c r="D6" s="41">
        <f>J57</f>
        <v>0</v>
      </c>
      <c r="E6" s="41"/>
      <c r="F6" s="40">
        <f t="shared" ref="F6:F11" si="0">G6+H6</f>
        <v>0</v>
      </c>
      <c r="G6" s="42"/>
      <c r="H6" s="42"/>
      <c r="I6" s="40">
        <v>62</v>
      </c>
      <c r="J6" s="42"/>
      <c r="K6" s="42"/>
    </row>
    <row r="7" spans="1:13" ht="17.25" customHeight="1">
      <c r="A7" s="38"/>
      <c r="B7" s="43" t="s">
        <v>9</v>
      </c>
      <c r="C7" s="40">
        <f>D7+E7</f>
        <v>0</v>
      </c>
      <c r="D7" s="40">
        <f>C57</f>
        <v>0</v>
      </c>
      <c r="E7" s="40"/>
      <c r="F7" s="40">
        <f t="shared" si="0"/>
        <v>0</v>
      </c>
      <c r="G7" s="44"/>
      <c r="H7" s="44"/>
      <c r="I7" s="40">
        <v>13</v>
      </c>
      <c r="J7" s="44"/>
      <c r="K7" s="44"/>
    </row>
    <row r="8" spans="1:13" ht="17.25" customHeight="1">
      <c r="A8" s="38">
        <v>1</v>
      </c>
      <c r="B8" s="43" t="s">
        <v>10</v>
      </c>
      <c r="C8" s="40">
        <f>D8+E8</f>
        <v>45654</v>
      </c>
      <c r="D8" s="45">
        <v>44604</v>
      </c>
      <c r="E8" s="45">
        <v>1050</v>
      </c>
      <c r="F8" s="40">
        <f t="shared" si="0"/>
        <v>45654</v>
      </c>
      <c r="G8" s="45">
        <v>44604</v>
      </c>
      <c r="H8" s="45">
        <v>1050</v>
      </c>
      <c r="I8" s="40">
        <f t="shared" ref="I8:I11" si="1">J8+K8</f>
        <v>45566</v>
      </c>
      <c r="J8" s="45">
        <v>44604</v>
      </c>
      <c r="K8" s="45">
        <v>962</v>
      </c>
      <c r="M8" t="s">
        <v>64</v>
      </c>
    </row>
    <row r="9" spans="1:13" ht="17.25" customHeight="1">
      <c r="A9" s="38">
        <v>2</v>
      </c>
      <c r="B9" s="43" t="s">
        <v>11</v>
      </c>
      <c r="C9" s="40">
        <f t="shared" ref="C9:C12" si="2">SUM(D9:E9)</f>
        <v>99846</v>
      </c>
      <c r="D9" s="45">
        <f>SUM(D10:D12,D32:D35,D38)</f>
        <v>87896</v>
      </c>
      <c r="E9" s="45">
        <f>E10+E34+E38</f>
        <v>11950</v>
      </c>
      <c r="F9" s="40">
        <f t="shared" si="0"/>
        <v>88801</v>
      </c>
      <c r="G9" s="45">
        <f>G10+G11+G12+G33+G34+G35+G37+G38</f>
        <v>83451</v>
      </c>
      <c r="H9" s="45">
        <f>SUM(H10:H12,H32:H35,H38)</f>
        <v>5350</v>
      </c>
      <c r="I9" s="40">
        <f t="shared" si="1"/>
        <v>86484.89</v>
      </c>
      <c r="J9" s="45">
        <f>J10+J11+J12+J33+J34+J35+J37+J38</f>
        <v>79534.89</v>
      </c>
      <c r="K9" s="45">
        <f>SUM(K10:K12,K32:K35,K38)</f>
        <v>6950</v>
      </c>
    </row>
    <row r="10" spans="1:13" ht="17.25" customHeight="1">
      <c r="A10" s="46" t="s">
        <v>12</v>
      </c>
      <c r="B10" s="47" t="s">
        <v>13</v>
      </c>
      <c r="C10" s="40">
        <f t="shared" si="2"/>
        <v>14730</v>
      </c>
      <c r="D10" s="45">
        <v>14380</v>
      </c>
      <c r="E10" s="45">
        <v>350</v>
      </c>
      <c r="F10" s="40">
        <f t="shared" si="0"/>
        <v>14730</v>
      </c>
      <c r="G10" s="45">
        <v>14380</v>
      </c>
      <c r="H10" s="45">
        <v>350</v>
      </c>
      <c r="I10" s="40">
        <f t="shared" si="1"/>
        <v>14668</v>
      </c>
      <c r="J10" s="45">
        <v>14318</v>
      </c>
      <c r="K10" s="45">
        <v>350</v>
      </c>
    </row>
    <row r="11" spans="1:13" ht="17.25" customHeight="1">
      <c r="A11" s="46" t="s">
        <v>14</v>
      </c>
      <c r="B11" s="47" t="s">
        <v>15</v>
      </c>
      <c r="C11" s="40">
        <f t="shared" si="2"/>
        <v>3456</v>
      </c>
      <c r="D11" s="45">
        <v>3456</v>
      </c>
      <c r="E11" s="45"/>
      <c r="F11" s="40">
        <f t="shared" si="0"/>
        <v>3456</v>
      </c>
      <c r="G11" s="45">
        <v>3456</v>
      </c>
      <c r="H11" s="45"/>
      <c r="I11" s="40">
        <f t="shared" si="1"/>
        <v>2490</v>
      </c>
      <c r="J11" s="45">
        <v>2490</v>
      </c>
      <c r="K11" s="45"/>
    </row>
    <row r="12" spans="1:13" ht="17.25" customHeight="1">
      <c r="A12" s="46" t="s">
        <v>16</v>
      </c>
      <c r="B12" s="47" t="s">
        <v>17</v>
      </c>
      <c r="C12" s="40">
        <f t="shared" si="2"/>
        <v>18245</v>
      </c>
      <c r="D12" s="45">
        <f>D13+D14+D15+D19+D21+D22+D23+D24+D28</f>
        <v>18245</v>
      </c>
      <c r="E12" s="45">
        <f t="shared" ref="E12:K12" si="3">SUM(E13:E15,E21:E24,E28)</f>
        <v>0</v>
      </c>
      <c r="F12" s="45">
        <f t="shared" si="3"/>
        <v>16245</v>
      </c>
      <c r="G12" s="45">
        <f t="shared" si="3"/>
        <v>16245</v>
      </c>
      <c r="H12" s="45">
        <f t="shared" si="3"/>
        <v>0</v>
      </c>
      <c r="I12" s="45">
        <f t="shared" si="3"/>
        <v>14566</v>
      </c>
      <c r="J12" s="45">
        <f>J13+J14+J15+J19+J20+J21+J22+J23+J24+J28+J32</f>
        <v>15656</v>
      </c>
      <c r="K12" s="45">
        <f t="shared" si="3"/>
        <v>0</v>
      </c>
    </row>
    <row r="13" spans="1:13" ht="17.25" customHeight="1">
      <c r="A13" s="46"/>
      <c r="B13" s="47" t="s">
        <v>18</v>
      </c>
      <c r="C13" s="40">
        <f>SUM(D13:E13)</f>
        <v>1000</v>
      </c>
      <c r="D13" s="45">
        <v>1000</v>
      </c>
      <c r="E13" s="66"/>
      <c r="F13" s="40">
        <f t="shared" ref="F13:F48" si="4">SUM(G13:H13)</f>
        <v>1000</v>
      </c>
      <c r="G13" s="45">
        <v>1000</v>
      </c>
      <c r="H13" s="45">
        <v>0</v>
      </c>
      <c r="I13" s="40">
        <f t="shared" ref="I13:I48" si="5">SUM(J13:K13)</f>
        <v>993</v>
      </c>
      <c r="J13" s="45">
        <v>993</v>
      </c>
      <c r="K13" s="45">
        <v>0</v>
      </c>
    </row>
    <row r="14" spans="1:13" ht="17.25" customHeight="1">
      <c r="A14" s="46"/>
      <c r="B14" s="47" t="s">
        <v>19</v>
      </c>
      <c r="C14" s="40">
        <f t="shared" ref="C14:C48" si="6">SUM(D14:E14)</f>
        <v>250</v>
      </c>
      <c r="D14" s="45">
        <v>250</v>
      </c>
      <c r="E14" s="66"/>
      <c r="F14" s="40">
        <f t="shared" si="4"/>
        <v>250</v>
      </c>
      <c r="G14" s="45">
        <v>250</v>
      </c>
      <c r="H14" s="45"/>
      <c r="I14" s="40">
        <f t="shared" si="5"/>
        <v>88</v>
      </c>
      <c r="J14" s="45">
        <v>88</v>
      </c>
      <c r="K14" s="45"/>
    </row>
    <row r="15" spans="1:13" ht="15.75" customHeight="1">
      <c r="A15" s="46"/>
      <c r="B15" s="48" t="s">
        <v>20</v>
      </c>
      <c r="C15" s="40">
        <f t="shared" si="6"/>
        <v>500</v>
      </c>
      <c r="D15" s="45">
        <f>D18</f>
        <v>500</v>
      </c>
      <c r="E15" s="66"/>
      <c r="F15" s="40">
        <f t="shared" si="4"/>
        <v>500</v>
      </c>
      <c r="G15" s="45">
        <v>500</v>
      </c>
      <c r="H15" s="45"/>
      <c r="I15" s="40">
        <f t="shared" si="5"/>
        <v>340</v>
      </c>
      <c r="J15" s="45">
        <v>340</v>
      </c>
      <c r="K15" s="45"/>
    </row>
    <row r="16" spans="1:13">
      <c r="A16" s="46"/>
      <c r="B16" s="48" t="s">
        <v>21</v>
      </c>
      <c r="C16" s="40">
        <f t="shared" si="6"/>
        <v>0</v>
      </c>
      <c r="D16" s="45">
        <v>0</v>
      </c>
      <c r="E16" s="66"/>
      <c r="F16" s="40">
        <f t="shared" si="4"/>
        <v>0</v>
      </c>
      <c r="G16" s="45"/>
      <c r="H16" s="45"/>
      <c r="I16" s="40">
        <f t="shared" si="5"/>
        <v>0</v>
      </c>
      <c r="J16" s="45"/>
      <c r="K16" s="45"/>
    </row>
    <row r="17" spans="1:11" ht="16.5" customHeight="1">
      <c r="A17" s="46"/>
      <c r="B17" s="47" t="s">
        <v>22</v>
      </c>
      <c r="C17" s="40">
        <f t="shared" si="6"/>
        <v>0</v>
      </c>
      <c r="D17" s="45">
        <v>0</v>
      </c>
      <c r="E17" s="66"/>
      <c r="F17" s="40">
        <f t="shared" si="4"/>
        <v>0</v>
      </c>
      <c r="G17" s="45"/>
      <c r="H17" s="45"/>
      <c r="I17" s="40">
        <f t="shared" si="5"/>
        <v>0</v>
      </c>
      <c r="J17" s="45"/>
      <c r="K17" s="45"/>
    </row>
    <row r="18" spans="1:11" ht="16.5" customHeight="1">
      <c r="A18" s="46"/>
      <c r="B18" s="48" t="s">
        <v>99</v>
      </c>
      <c r="C18" s="40">
        <f t="shared" si="6"/>
        <v>500</v>
      </c>
      <c r="D18" s="45">
        <v>500</v>
      </c>
      <c r="E18" s="66"/>
      <c r="F18" s="40"/>
      <c r="G18" s="45"/>
      <c r="H18" s="45"/>
      <c r="I18" s="40"/>
      <c r="J18" s="45"/>
      <c r="K18" s="45"/>
    </row>
    <row r="19" spans="1:11" ht="16.5" customHeight="1">
      <c r="A19" s="46"/>
      <c r="B19" s="48" t="s">
        <v>100</v>
      </c>
      <c r="C19" s="40">
        <f>D19</f>
        <v>2000</v>
      </c>
      <c r="D19" s="45">
        <f>D20</f>
        <v>2000</v>
      </c>
      <c r="E19" s="66"/>
      <c r="F19" s="40"/>
      <c r="G19" s="45"/>
      <c r="H19" s="45"/>
      <c r="I19" s="40"/>
      <c r="J19" s="45"/>
      <c r="K19" s="45"/>
    </row>
    <row r="20" spans="1:11" ht="16.5" customHeight="1">
      <c r="A20" s="46"/>
      <c r="B20" s="48" t="s">
        <v>101</v>
      </c>
      <c r="C20" s="40">
        <f t="shared" si="6"/>
        <v>2000</v>
      </c>
      <c r="D20" s="45">
        <v>2000</v>
      </c>
      <c r="E20" s="66"/>
      <c r="F20" s="40"/>
      <c r="G20" s="45"/>
      <c r="H20" s="45"/>
      <c r="I20" s="40"/>
      <c r="J20" s="45">
        <v>1090</v>
      </c>
      <c r="K20" s="45"/>
    </row>
    <row r="21" spans="1:11" ht="16.5" customHeight="1">
      <c r="A21" s="46"/>
      <c r="B21" s="48" t="s">
        <v>26</v>
      </c>
      <c r="C21" s="40">
        <f t="shared" si="6"/>
        <v>3200</v>
      </c>
      <c r="D21" s="45">
        <v>3200</v>
      </c>
      <c r="E21" s="66"/>
      <c r="F21" s="40">
        <f t="shared" si="4"/>
        <v>3200</v>
      </c>
      <c r="G21" s="45">
        <v>3200</v>
      </c>
      <c r="H21" s="45"/>
      <c r="I21" s="40">
        <f t="shared" si="5"/>
        <v>2823</v>
      </c>
      <c r="J21" s="45">
        <v>2823</v>
      </c>
      <c r="K21" s="45"/>
    </row>
    <row r="22" spans="1:11" ht="16.5" customHeight="1">
      <c r="A22" s="46"/>
      <c r="B22" s="48" t="s">
        <v>27</v>
      </c>
      <c r="C22" s="40">
        <f t="shared" si="6"/>
        <v>1200</v>
      </c>
      <c r="D22" s="45">
        <v>1200</v>
      </c>
      <c r="E22" s="66"/>
      <c r="F22" s="40">
        <f t="shared" si="4"/>
        <v>1200</v>
      </c>
      <c r="G22" s="45">
        <v>1200</v>
      </c>
      <c r="H22" s="45">
        <v>0</v>
      </c>
      <c r="I22" s="40">
        <f t="shared" si="5"/>
        <v>1191</v>
      </c>
      <c r="J22" s="45">
        <v>1191</v>
      </c>
      <c r="K22" s="45">
        <v>0</v>
      </c>
    </row>
    <row r="23" spans="1:11" ht="16.5" customHeight="1">
      <c r="A23" s="46"/>
      <c r="B23" s="48" t="s">
        <v>28</v>
      </c>
      <c r="C23" s="40">
        <f t="shared" si="6"/>
        <v>6745</v>
      </c>
      <c r="D23" s="45">
        <v>6745</v>
      </c>
      <c r="E23" s="66"/>
      <c r="F23" s="40">
        <f t="shared" si="4"/>
        <v>6745</v>
      </c>
      <c r="G23" s="45">
        <v>6745</v>
      </c>
      <c r="H23" s="45"/>
      <c r="I23" s="40">
        <f t="shared" si="5"/>
        <v>6241</v>
      </c>
      <c r="J23" s="45">
        <v>6241</v>
      </c>
      <c r="K23" s="45"/>
    </row>
    <row r="24" spans="1:11">
      <c r="A24" s="46"/>
      <c r="B24" s="47" t="s">
        <v>29</v>
      </c>
      <c r="C24" s="49">
        <f t="shared" si="6"/>
        <v>800</v>
      </c>
      <c r="D24" s="45">
        <f>D25+D26+D27</f>
        <v>800</v>
      </c>
      <c r="E24" s="66">
        <f t="shared" ref="E24" si="7">SUM(E25:E26)</f>
        <v>0</v>
      </c>
      <c r="F24" s="49">
        <f t="shared" si="4"/>
        <v>800</v>
      </c>
      <c r="G24" s="45">
        <f>G25+G26+G27</f>
        <v>800</v>
      </c>
      <c r="H24" s="45">
        <f t="shared" ref="H24" si="8">SUM(H25:H26)</f>
        <v>0</v>
      </c>
      <c r="I24" s="49">
        <f t="shared" si="5"/>
        <v>641</v>
      </c>
      <c r="J24" s="45">
        <f>J25+J26+J27</f>
        <v>641</v>
      </c>
      <c r="K24" s="45">
        <f t="shared" ref="K24" si="9">SUM(K25:K26)</f>
        <v>0</v>
      </c>
    </row>
    <row r="25" spans="1:11" ht="16.5" customHeight="1">
      <c r="A25" s="46"/>
      <c r="B25" s="47" t="s">
        <v>90</v>
      </c>
      <c r="C25" s="49">
        <f t="shared" si="6"/>
        <v>0</v>
      </c>
      <c r="D25" s="66">
        <v>0</v>
      </c>
      <c r="E25" s="66"/>
      <c r="F25" s="49">
        <f t="shared" si="4"/>
        <v>0</v>
      </c>
      <c r="G25" s="45">
        <v>0</v>
      </c>
      <c r="H25" s="45"/>
      <c r="I25" s="49">
        <f t="shared" si="5"/>
        <v>0</v>
      </c>
      <c r="J25" s="45">
        <v>0</v>
      </c>
      <c r="K25" s="45"/>
    </row>
    <row r="26" spans="1:11" ht="16.5" customHeight="1">
      <c r="A26" s="46"/>
      <c r="B26" s="47" t="s">
        <v>31</v>
      </c>
      <c r="C26" s="49">
        <f t="shared" si="6"/>
        <v>650</v>
      </c>
      <c r="D26" s="45">
        <v>650</v>
      </c>
      <c r="E26" s="45"/>
      <c r="F26" s="49">
        <f t="shared" si="4"/>
        <v>650</v>
      </c>
      <c r="G26" s="45">
        <v>650</v>
      </c>
      <c r="H26" s="45">
        <v>0</v>
      </c>
      <c r="I26" s="49">
        <f t="shared" si="5"/>
        <v>581</v>
      </c>
      <c r="J26" s="45">
        <v>581</v>
      </c>
      <c r="K26" s="45">
        <v>0</v>
      </c>
    </row>
    <row r="27" spans="1:11" ht="16.5" customHeight="1">
      <c r="A27" s="46"/>
      <c r="B27" s="48" t="s">
        <v>91</v>
      </c>
      <c r="C27" s="49">
        <f t="shared" si="6"/>
        <v>150</v>
      </c>
      <c r="D27" s="45">
        <v>150</v>
      </c>
      <c r="E27" s="45"/>
      <c r="F27" s="49">
        <f t="shared" si="4"/>
        <v>150</v>
      </c>
      <c r="G27" s="45">
        <v>150</v>
      </c>
      <c r="H27" s="45"/>
      <c r="I27" s="49">
        <f t="shared" si="5"/>
        <v>60</v>
      </c>
      <c r="J27" s="45">
        <v>60</v>
      </c>
      <c r="K27" s="45"/>
    </row>
    <row r="28" spans="1:11" ht="16.5" customHeight="1">
      <c r="A28" s="46"/>
      <c r="B28" s="47" t="s">
        <v>32</v>
      </c>
      <c r="C28" s="40">
        <f t="shared" si="6"/>
        <v>2550</v>
      </c>
      <c r="D28" s="45">
        <f>SUM(D29:D31)</f>
        <v>2550</v>
      </c>
      <c r="E28" s="45">
        <f>SUM(E29:E31)</f>
        <v>0</v>
      </c>
      <c r="F28" s="40">
        <f t="shared" si="4"/>
        <v>2550</v>
      </c>
      <c r="G28" s="45">
        <v>2550</v>
      </c>
      <c r="H28" s="45">
        <f>SUM(H29:H31)</f>
        <v>0</v>
      </c>
      <c r="I28" s="40">
        <f t="shared" si="5"/>
        <v>2249</v>
      </c>
      <c r="J28" s="45">
        <f>SUM(J29:J31)</f>
        <v>2249</v>
      </c>
      <c r="K28" s="45">
        <f>SUM(K29:K31)</f>
        <v>0</v>
      </c>
    </row>
    <row r="29" spans="1:11" ht="16.5" customHeight="1">
      <c r="A29" s="46"/>
      <c r="B29" s="47" t="s">
        <v>33</v>
      </c>
      <c r="C29" s="40">
        <f t="shared" si="6"/>
        <v>50</v>
      </c>
      <c r="D29" s="45">
        <v>50</v>
      </c>
      <c r="E29" s="45"/>
      <c r="F29" s="40">
        <f t="shared" si="4"/>
        <v>0</v>
      </c>
      <c r="G29" s="45">
        <v>0</v>
      </c>
      <c r="H29" s="45"/>
      <c r="I29" s="40">
        <f t="shared" si="5"/>
        <v>0</v>
      </c>
      <c r="J29" s="45">
        <v>0</v>
      </c>
      <c r="K29" s="45"/>
    </row>
    <row r="30" spans="1:11" ht="16.5" customHeight="1">
      <c r="A30" s="46"/>
      <c r="B30" s="48" t="s">
        <v>34</v>
      </c>
      <c r="C30" s="40">
        <f t="shared" si="6"/>
        <v>600</v>
      </c>
      <c r="D30" s="45">
        <v>600</v>
      </c>
      <c r="E30" s="45"/>
      <c r="F30" s="40">
        <f t="shared" si="4"/>
        <v>600</v>
      </c>
      <c r="G30" s="45">
        <v>600</v>
      </c>
      <c r="H30" s="45"/>
      <c r="I30" s="40">
        <f t="shared" si="5"/>
        <v>349</v>
      </c>
      <c r="J30" s="45">
        <v>349</v>
      </c>
      <c r="K30" s="45"/>
    </row>
    <row r="31" spans="1:11" ht="16.5" customHeight="1">
      <c r="A31" s="46"/>
      <c r="B31" s="48" t="s">
        <v>92</v>
      </c>
      <c r="C31" s="40">
        <f t="shared" si="6"/>
        <v>1900</v>
      </c>
      <c r="D31" s="45">
        <v>1900</v>
      </c>
      <c r="E31" s="45"/>
      <c r="F31" s="40">
        <f t="shared" si="4"/>
        <v>1900</v>
      </c>
      <c r="G31" s="45">
        <v>1900</v>
      </c>
      <c r="H31" s="45"/>
      <c r="I31" s="40">
        <f t="shared" si="5"/>
        <v>1900</v>
      </c>
      <c r="J31" s="45">
        <v>1900</v>
      </c>
      <c r="K31" s="45"/>
    </row>
    <row r="32" spans="1:11" ht="16.5" customHeight="1">
      <c r="A32" s="46" t="s">
        <v>36</v>
      </c>
      <c r="B32" s="47" t="s">
        <v>37</v>
      </c>
      <c r="C32" s="40">
        <f t="shared" si="6"/>
        <v>0</v>
      </c>
      <c r="D32" s="45"/>
      <c r="E32" s="45"/>
      <c r="F32" s="40">
        <f t="shared" si="4"/>
        <v>0</v>
      </c>
      <c r="G32" s="45"/>
      <c r="H32" s="45"/>
      <c r="I32" s="40">
        <f t="shared" si="5"/>
        <v>0</v>
      </c>
      <c r="J32" s="45"/>
      <c r="K32" s="45"/>
    </row>
    <row r="33" spans="1:14" ht="16.5" customHeight="1">
      <c r="A33" s="46" t="s">
        <v>38</v>
      </c>
      <c r="B33" s="47" t="s">
        <v>39</v>
      </c>
      <c r="C33" s="40">
        <f t="shared" si="6"/>
        <v>700</v>
      </c>
      <c r="D33" s="45">
        <v>700</v>
      </c>
      <c r="E33" s="45"/>
      <c r="F33" s="40">
        <f t="shared" si="4"/>
        <v>530</v>
      </c>
      <c r="G33" s="45">
        <v>530</v>
      </c>
      <c r="H33" s="45"/>
      <c r="I33" s="40">
        <f t="shared" si="5"/>
        <v>525.89</v>
      </c>
      <c r="J33" s="45">
        <v>525.89</v>
      </c>
      <c r="K33" s="45"/>
    </row>
    <row r="34" spans="1:14" ht="22.5" customHeight="1">
      <c r="A34" s="46" t="s">
        <v>40</v>
      </c>
      <c r="B34" s="48" t="s">
        <v>41</v>
      </c>
      <c r="C34" s="40">
        <f t="shared" si="6"/>
        <v>18330</v>
      </c>
      <c r="D34" s="45">
        <v>8830</v>
      </c>
      <c r="E34" s="45">
        <v>9500</v>
      </c>
      <c r="F34" s="40">
        <f t="shared" si="4"/>
        <v>13580</v>
      </c>
      <c r="G34" s="45">
        <v>8830</v>
      </c>
      <c r="H34" s="45">
        <v>4750</v>
      </c>
      <c r="I34" s="40">
        <f t="shared" si="5"/>
        <v>13573</v>
      </c>
      <c r="J34" s="45">
        <v>8823</v>
      </c>
      <c r="K34" s="45">
        <v>4750</v>
      </c>
    </row>
    <row r="35" spans="1:14" ht="22.5" customHeight="1">
      <c r="A35" s="46" t="s">
        <v>42</v>
      </c>
      <c r="B35" s="48" t="s">
        <v>43</v>
      </c>
      <c r="C35" s="40">
        <f t="shared" si="6"/>
        <v>2100</v>
      </c>
      <c r="D35" s="45">
        <v>2100</v>
      </c>
      <c r="E35" s="45"/>
      <c r="F35" s="40">
        <f t="shared" si="4"/>
        <v>1010</v>
      </c>
      <c r="G35" s="45">
        <v>1010</v>
      </c>
      <c r="H35" s="45">
        <f t="shared" ref="H35" si="10">SUM(H36:H37)</f>
        <v>0</v>
      </c>
      <c r="I35" s="40">
        <f t="shared" si="5"/>
        <v>1010</v>
      </c>
      <c r="J35" s="45">
        <v>1010</v>
      </c>
      <c r="K35" s="45">
        <f t="shared" ref="K35" si="11">SUM(K36:K37)</f>
        <v>0</v>
      </c>
    </row>
    <row r="36" spans="1:14" ht="16.5" customHeight="1">
      <c r="A36" s="46"/>
      <c r="B36" s="48" t="s">
        <v>44</v>
      </c>
      <c r="C36" s="40">
        <f t="shared" si="6"/>
        <v>0</v>
      </c>
      <c r="D36" s="45"/>
      <c r="E36" s="45"/>
      <c r="F36" s="40">
        <f t="shared" si="4"/>
        <v>0</v>
      </c>
      <c r="G36" s="45"/>
      <c r="H36" s="45"/>
      <c r="I36" s="40">
        <f t="shared" si="5"/>
        <v>0</v>
      </c>
      <c r="J36" s="45"/>
      <c r="K36" s="45"/>
    </row>
    <row r="37" spans="1:14" ht="16.5" customHeight="1">
      <c r="A37" s="46"/>
      <c r="B37" s="48" t="s">
        <v>45</v>
      </c>
      <c r="C37" s="40">
        <f t="shared" si="6"/>
        <v>1500</v>
      </c>
      <c r="D37" s="45">
        <v>1500</v>
      </c>
      <c r="E37" s="45">
        <v>0</v>
      </c>
      <c r="F37" s="40">
        <f t="shared" si="4"/>
        <v>1500</v>
      </c>
      <c r="G37" s="45">
        <v>1500</v>
      </c>
      <c r="H37" s="45"/>
      <c r="I37" s="40">
        <f t="shared" si="5"/>
        <v>1500</v>
      </c>
      <c r="J37" s="45">
        <v>1500</v>
      </c>
      <c r="K37" s="45"/>
    </row>
    <row r="38" spans="1:14" ht="16.5" customHeight="1">
      <c r="A38" s="46" t="s">
        <v>46</v>
      </c>
      <c r="B38" s="48" t="s">
        <v>47</v>
      </c>
      <c r="C38" s="40">
        <f t="shared" si="6"/>
        <v>42285</v>
      </c>
      <c r="D38" s="45">
        <f>SUM(D39:D46)</f>
        <v>40185</v>
      </c>
      <c r="E38" s="45">
        <f>E41+E46</f>
        <v>2100</v>
      </c>
      <c r="F38" s="40">
        <f t="shared" si="4"/>
        <v>37750</v>
      </c>
      <c r="G38" s="45">
        <f>G39+G40+G41+G43+G44+G45</f>
        <v>37500</v>
      </c>
      <c r="H38" s="45">
        <f>SUM(H39:H46)</f>
        <v>250</v>
      </c>
      <c r="I38" s="40">
        <f t="shared" si="5"/>
        <v>37062</v>
      </c>
      <c r="J38" s="45">
        <f>J39+J40+J41+J42+J43+J44+J45</f>
        <v>35212</v>
      </c>
      <c r="K38" s="45">
        <f>SUM(K39:K46)</f>
        <v>1850</v>
      </c>
      <c r="M38" s="67"/>
    </row>
    <row r="39" spans="1:14" ht="25.5">
      <c r="A39" s="46"/>
      <c r="B39" s="48" t="s">
        <v>48</v>
      </c>
      <c r="C39" s="40">
        <f t="shared" si="6"/>
        <v>25285</v>
      </c>
      <c r="D39" s="45">
        <v>25285</v>
      </c>
      <c r="E39" s="45"/>
      <c r="F39" s="40">
        <f t="shared" si="4"/>
        <v>22000</v>
      </c>
      <c r="G39" s="45">
        <v>22000</v>
      </c>
      <c r="H39" s="45"/>
      <c r="I39" s="40">
        <f t="shared" si="5"/>
        <v>21216</v>
      </c>
      <c r="J39" s="50">
        <v>21216</v>
      </c>
      <c r="K39" s="45"/>
    </row>
    <row r="40" spans="1:14">
      <c r="A40" s="19"/>
      <c r="B40" s="21" t="s">
        <v>50</v>
      </c>
      <c r="C40" s="14">
        <v>7000</v>
      </c>
      <c r="D40" s="18">
        <v>7000</v>
      </c>
      <c r="E40" s="18"/>
      <c r="F40" s="14">
        <f>G40</f>
        <v>7000</v>
      </c>
      <c r="G40" s="1">
        <v>7000</v>
      </c>
      <c r="H40" s="1"/>
      <c r="I40" s="68">
        <f>J40</f>
        <v>6726</v>
      </c>
      <c r="J40" s="52">
        <v>6726</v>
      </c>
      <c r="K40" s="1"/>
    </row>
    <row r="41" spans="1:14" ht="25.5">
      <c r="A41" s="46"/>
      <c r="B41" s="48" t="s">
        <v>102</v>
      </c>
      <c r="C41" s="40">
        <f>E41</f>
        <v>1600</v>
      </c>
      <c r="D41" s="45"/>
      <c r="E41" s="45">
        <v>1600</v>
      </c>
      <c r="F41" s="40">
        <f>G41</f>
        <v>1600</v>
      </c>
      <c r="G41" s="69">
        <v>1600</v>
      </c>
      <c r="H41" s="51"/>
      <c r="I41" s="68">
        <f>K41</f>
        <v>1600</v>
      </c>
      <c r="J41" s="70">
        <v>0</v>
      </c>
      <c r="K41" s="51">
        <v>1600</v>
      </c>
    </row>
    <row r="42" spans="1:14">
      <c r="A42" s="46"/>
      <c r="B42" s="48" t="s">
        <v>103</v>
      </c>
      <c r="C42" s="40">
        <v>1000</v>
      </c>
      <c r="D42" s="45">
        <v>1000</v>
      </c>
      <c r="E42" s="45"/>
      <c r="F42" s="40">
        <v>370</v>
      </c>
      <c r="G42" s="1">
        <v>370</v>
      </c>
      <c r="H42" s="71"/>
      <c r="I42" s="72">
        <f>J42</f>
        <v>370</v>
      </c>
      <c r="J42" s="72">
        <v>370</v>
      </c>
      <c r="K42" s="71"/>
    </row>
    <row r="43" spans="1:14">
      <c r="A43" s="19"/>
      <c r="B43" s="21" t="s">
        <v>93</v>
      </c>
      <c r="C43" s="14">
        <f>D43</f>
        <v>2200</v>
      </c>
      <c r="D43" s="18">
        <v>2200</v>
      </c>
      <c r="E43" s="18"/>
      <c r="F43" s="14">
        <f>G43</f>
        <v>2200</v>
      </c>
      <c r="G43" s="73">
        <v>2200</v>
      </c>
      <c r="H43" s="73"/>
      <c r="I43" s="74">
        <f>J43</f>
        <v>2200</v>
      </c>
      <c r="J43" s="75">
        <v>2200</v>
      </c>
      <c r="K43" s="53"/>
    </row>
    <row r="44" spans="1:14">
      <c r="A44" s="46"/>
      <c r="B44" s="48" t="s">
        <v>94</v>
      </c>
      <c r="C44" s="40">
        <f t="shared" si="6"/>
        <v>4000</v>
      </c>
      <c r="D44" s="45">
        <v>4000</v>
      </c>
      <c r="E44" s="45"/>
      <c r="F44" s="40"/>
      <c r="G44" s="45">
        <v>4000</v>
      </c>
      <c r="H44" s="45"/>
      <c r="I44" s="40">
        <f>J44</f>
        <v>4000</v>
      </c>
      <c r="J44" s="45">
        <v>4000</v>
      </c>
      <c r="K44" s="45"/>
    </row>
    <row r="45" spans="1:14">
      <c r="A45" s="46"/>
      <c r="B45" s="54" t="s">
        <v>95</v>
      </c>
      <c r="C45" s="40">
        <f t="shared" si="6"/>
        <v>700</v>
      </c>
      <c r="D45" s="45">
        <v>700</v>
      </c>
      <c r="E45" s="45">
        <v>0</v>
      </c>
      <c r="F45" s="40">
        <f t="shared" si="4"/>
        <v>700</v>
      </c>
      <c r="G45" s="45">
        <v>700</v>
      </c>
      <c r="H45" s="45"/>
      <c r="I45" s="40">
        <f t="shared" si="5"/>
        <v>700</v>
      </c>
      <c r="J45" s="45">
        <v>700</v>
      </c>
      <c r="K45" s="45"/>
    </row>
    <row r="46" spans="1:14" ht="17.25" customHeight="1">
      <c r="A46" s="46"/>
      <c r="B46" s="48" t="s">
        <v>96</v>
      </c>
      <c r="C46" s="40">
        <f t="shared" si="6"/>
        <v>500</v>
      </c>
      <c r="D46" s="45">
        <v>0</v>
      </c>
      <c r="E46" s="45">
        <v>500</v>
      </c>
      <c r="F46" s="40">
        <f t="shared" si="4"/>
        <v>250</v>
      </c>
      <c r="G46" s="45"/>
      <c r="H46" s="45">
        <v>250</v>
      </c>
      <c r="I46" s="40">
        <f t="shared" si="5"/>
        <v>250</v>
      </c>
      <c r="J46" s="45"/>
      <c r="K46" s="45">
        <v>250</v>
      </c>
      <c r="N46" s="76"/>
    </row>
    <row r="47" spans="1:14" ht="17.25" customHeight="1">
      <c r="A47" s="38">
        <v>3</v>
      </c>
      <c r="B47" s="48" t="s">
        <v>55</v>
      </c>
      <c r="C47" s="40">
        <f t="shared" si="6"/>
        <v>0</v>
      </c>
      <c r="D47" s="45"/>
      <c r="E47" s="45"/>
      <c r="F47" s="40">
        <f t="shared" si="4"/>
        <v>0</v>
      </c>
      <c r="G47" s="45"/>
      <c r="H47" s="45"/>
      <c r="I47" s="40">
        <f t="shared" si="5"/>
        <v>0</v>
      </c>
      <c r="J47" s="45"/>
      <c r="K47" s="45"/>
      <c r="N47" t="s">
        <v>64</v>
      </c>
    </row>
    <row r="48" spans="1:14" ht="17.25" customHeight="1">
      <c r="A48" s="38">
        <v>4</v>
      </c>
      <c r="B48" s="47" t="s">
        <v>56</v>
      </c>
      <c r="C48" s="40">
        <f t="shared" si="6"/>
        <v>0</v>
      </c>
      <c r="D48" s="45"/>
      <c r="E48" s="45"/>
      <c r="F48" s="40">
        <f t="shared" si="4"/>
        <v>0</v>
      </c>
      <c r="G48" s="45"/>
      <c r="H48" s="45"/>
      <c r="I48" s="40">
        <f t="shared" si="5"/>
        <v>0</v>
      </c>
      <c r="J48" s="45"/>
      <c r="K48" s="45"/>
    </row>
    <row r="49" spans="1:11" ht="17.25" customHeight="1" thickBot="1">
      <c r="A49" s="55"/>
      <c r="B49" s="56" t="s">
        <v>59</v>
      </c>
      <c r="C49" s="57">
        <f>SUM(C48,C47,C9,C8)</f>
        <v>145500</v>
      </c>
      <c r="D49" s="58">
        <f t="shared" ref="D49:K49" si="12">SUM(D47:D48,D8:D9)</f>
        <v>132500</v>
      </c>
      <c r="E49" s="58">
        <f t="shared" si="12"/>
        <v>13000</v>
      </c>
      <c r="F49" s="57">
        <f t="shared" si="12"/>
        <v>134455</v>
      </c>
      <c r="G49" s="58">
        <f t="shared" si="12"/>
        <v>128055</v>
      </c>
      <c r="H49" s="58">
        <f t="shared" si="12"/>
        <v>6400</v>
      </c>
      <c r="I49" s="57">
        <f t="shared" si="12"/>
        <v>132050.89000000001</v>
      </c>
      <c r="J49" s="58">
        <f t="shared" si="12"/>
        <v>124138.89</v>
      </c>
      <c r="K49" s="58">
        <f t="shared" si="12"/>
        <v>7912</v>
      </c>
    </row>
    <row r="50" spans="1:11" ht="17.25" customHeight="1">
      <c r="A50" s="59"/>
      <c r="B50" s="60" t="s">
        <v>6</v>
      </c>
      <c r="C50" s="61">
        <f>D50+E50</f>
        <v>145500</v>
      </c>
      <c r="D50" s="62">
        <v>132500</v>
      </c>
      <c r="E50" s="62">
        <v>13000</v>
      </c>
      <c r="F50" s="61">
        <f t="shared" ref="F50:F52" si="13">SUM(G50:H50)</f>
        <v>0</v>
      </c>
      <c r="G50" s="62"/>
      <c r="H50" s="61"/>
      <c r="I50" s="61">
        <f t="shared" ref="I50:I52" si="14">SUM(J50:K50)</f>
        <v>0</v>
      </c>
      <c r="J50" s="62"/>
      <c r="K50" s="61"/>
    </row>
    <row r="51" spans="1:11" ht="17.25" customHeight="1">
      <c r="A51" s="38"/>
      <c r="B51" s="63" t="s">
        <v>60</v>
      </c>
      <c r="C51" s="64">
        <f t="shared" ref="C51" si="15">SUM(D51:E51)</f>
        <v>8000</v>
      </c>
      <c r="D51" s="65"/>
      <c r="E51" s="65">
        <v>8000</v>
      </c>
      <c r="F51" s="64">
        <f t="shared" si="13"/>
        <v>8000</v>
      </c>
      <c r="G51" s="65"/>
      <c r="H51" s="64">
        <v>8000</v>
      </c>
      <c r="I51" s="64">
        <f t="shared" si="14"/>
        <v>8000</v>
      </c>
      <c r="J51" s="65"/>
      <c r="K51" s="64">
        <v>8000</v>
      </c>
    </row>
    <row r="52" spans="1:11" ht="17.25" customHeight="1">
      <c r="A52" s="38"/>
      <c r="B52" s="60" t="s">
        <v>61</v>
      </c>
      <c r="C52" s="64">
        <v>5000</v>
      </c>
      <c r="D52" s="65"/>
      <c r="E52" s="65"/>
      <c r="F52" s="64">
        <f t="shared" si="13"/>
        <v>0</v>
      </c>
      <c r="G52" s="65"/>
      <c r="H52" s="64"/>
      <c r="I52" s="64">
        <f t="shared" si="14"/>
        <v>0</v>
      </c>
      <c r="J52" s="65"/>
      <c r="K52" s="64"/>
    </row>
    <row r="53" spans="1:11" ht="24.75" customHeight="1">
      <c r="B53" s="36" t="s">
        <v>98</v>
      </c>
    </row>
  </sheetData>
  <mergeCells count="11">
    <mergeCell ref="A1:K1"/>
    <mergeCell ref="C2:E2"/>
    <mergeCell ref="F2:H2"/>
    <mergeCell ref="I2:K2"/>
    <mergeCell ref="A2:A3"/>
    <mergeCell ref="B2:B3"/>
    <mergeCell ref="A4:A5"/>
    <mergeCell ref="B4:B5"/>
    <mergeCell ref="C4:E4"/>
    <mergeCell ref="F4:H4"/>
    <mergeCell ref="I4:K4"/>
  </mergeCells>
  <pageMargins left="0.45" right="0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4"/>
  <sheetViews>
    <sheetView tabSelected="1" workbookViewId="0">
      <selection activeCell="C17" sqref="C17"/>
    </sheetView>
  </sheetViews>
  <sheetFormatPr defaultColWidth="9.140625" defaultRowHeight="15"/>
  <cols>
    <col min="1" max="1" width="5.85546875" style="3" customWidth="1"/>
    <col min="2" max="2" width="36" style="3" customWidth="1"/>
    <col min="3" max="3" width="18.7109375" style="3" customWidth="1"/>
    <col min="4" max="4" width="20.5703125" style="3" customWidth="1"/>
    <col min="5" max="5" width="11.42578125" style="3" customWidth="1"/>
    <col min="6" max="6" width="23.85546875" style="3" customWidth="1"/>
    <col min="7" max="16384" width="9.140625" style="3"/>
  </cols>
  <sheetData>
    <row r="1" spans="1:6" ht="25.5" customHeight="1">
      <c r="A1" s="104" t="s">
        <v>66</v>
      </c>
      <c r="B1" s="104"/>
      <c r="C1" s="104"/>
      <c r="D1" s="104"/>
      <c r="E1" s="104"/>
      <c r="F1" s="104"/>
    </row>
    <row r="2" spans="1:6" ht="44.25" customHeight="1">
      <c r="A2" s="96" t="s">
        <v>67</v>
      </c>
      <c r="B2" s="97"/>
      <c r="C2" s="96" t="s">
        <v>68</v>
      </c>
      <c r="D2" s="101"/>
      <c r="E2" s="97"/>
      <c r="F2" s="4" t="s">
        <v>69</v>
      </c>
    </row>
    <row r="3" spans="1:6" ht="27.75" customHeight="1">
      <c r="A3" s="96" t="s">
        <v>70</v>
      </c>
      <c r="B3" s="97"/>
      <c r="C3" s="96" t="s">
        <v>68</v>
      </c>
      <c r="D3" s="101"/>
      <c r="E3" s="101"/>
      <c r="F3" s="97"/>
    </row>
    <row r="4" spans="1:6" ht="111.75" customHeight="1">
      <c r="A4" s="96" t="s">
        <v>71</v>
      </c>
      <c r="B4" s="97"/>
      <c r="C4" s="98" t="s">
        <v>104</v>
      </c>
      <c r="D4" s="99"/>
      <c r="E4" s="99"/>
      <c r="F4" s="100"/>
    </row>
    <row r="5" spans="1:6" ht="82.5" customHeight="1">
      <c r="A5" s="96" t="s">
        <v>72</v>
      </c>
      <c r="B5" s="97"/>
      <c r="C5" s="96" t="s">
        <v>73</v>
      </c>
      <c r="D5" s="97"/>
      <c r="E5" s="4" t="s">
        <v>74</v>
      </c>
      <c r="F5" s="5" t="s">
        <v>75</v>
      </c>
    </row>
    <row r="6" spans="1:6" ht="51.75" customHeight="1">
      <c r="A6" s="96" t="s">
        <v>76</v>
      </c>
      <c r="B6" s="101"/>
      <c r="C6" s="97"/>
      <c r="D6" s="96" t="s">
        <v>77</v>
      </c>
      <c r="E6" s="97"/>
      <c r="F6" s="102" t="s">
        <v>78</v>
      </c>
    </row>
    <row r="7" spans="1:6" s="2" customFormat="1" ht="33.75">
      <c r="A7" s="6" t="s">
        <v>79</v>
      </c>
      <c r="B7" s="4" t="s">
        <v>80</v>
      </c>
      <c r="C7" s="4" t="s">
        <v>81</v>
      </c>
      <c r="D7" s="4" t="s">
        <v>82</v>
      </c>
      <c r="E7" s="4" t="s">
        <v>83</v>
      </c>
      <c r="F7" s="103"/>
    </row>
    <row r="8" spans="1:6" ht="51" customHeight="1">
      <c r="A8" s="5">
        <v>1</v>
      </c>
      <c r="B8" s="5" t="s">
        <v>84</v>
      </c>
      <c r="C8" s="7" t="s">
        <v>89</v>
      </c>
      <c r="D8" s="7" t="s">
        <v>85</v>
      </c>
      <c r="E8" s="8">
        <v>0</v>
      </c>
      <c r="F8" s="5"/>
    </row>
    <row r="9" spans="1:6" ht="27" customHeight="1">
      <c r="A9" s="5">
        <v>2</v>
      </c>
      <c r="B9" s="5" t="s">
        <v>86</v>
      </c>
      <c r="C9" s="4">
        <v>62</v>
      </c>
      <c r="D9" s="4">
        <v>62</v>
      </c>
      <c r="E9" s="8" t="s">
        <v>87</v>
      </c>
      <c r="F9" s="5"/>
    </row>
    <row r="10" spans="1:6" ht="35.25" customHeight="1">
      <c r="A10" s="5">
        <v>3</v>
      </c>
      <c r="B10" s="5" t="s">
        <v>88</v>
      </c>
      <c r="C10" s="5" t="s">
        <v>106</v>
      </c>
      <c r="D10" s="5" t="s">
        <v>105</v>
      </c>
      <c r="E10" s="8">
        <v>0</v>
      </c>
      <c r="F10" s="5"/>
    </row>
    <row r="11" spans="1:6" ht="20.25" customHeight="1">
      <c r="A11" s="5">
        <v>4</v>
      </c>
      <c r="B11" s="5"/>
      <c r="C11" s="5"/>
      <c r="D11" s="5"/>
      <c r="E11" s="5"/>
      <c r="F11" s="5"/>
    </row>
    <row r="12" spans="1:6" hidden="1">
      <c r="A12" s="9"/>
      <c r="B12" s="9"/>
      <c r="C12" s="9"/>
      <c r="D12" s="9"/>
      <c r="E12" s="9"/>
      <c r="F12" s="9"/>
    </row>
    <row r="13" spans="1:6" ht="23.25" customHeight="1">
      <c r="B13" s="3" t="s">
        <v>65</v>
      </c>
    </row>
    <row r="14" spans="1:6" ht="31.5" customHeight="1">
      <c r="B14" s="3" t="s">
        <v>97</v>
      </c>
    </row>
  </sheetData>
  <mergeCells count="12">
    <mergeCell ref="A1:F1"/>
    <mergeCell ref="A2:B2"/>
    <mergeCell ref="C2:E2"/>
    <mergeCell ref="A3:B3"/>
    <mergeCell ref="C3:F3"/>
    <mergeCell ref="A4:B4"/>
    <mergeCell ref="C4:F4"/>
    <mergeCell ref="A5:B5"/>
    <mergeCell ref="C5:D5"/>
    <mergeCell ref="A6:C6"/>
    <mergeCell ref="D6:E6"/>
    <mergeCell ref="F6:F7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ბიუჯეტი</vt:lpstr>
      <vt:lpstr>შესრულება</vt:lpstr>
      <vt:lpstr>პროგრამულის შესრულება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Manana Gobejishvili</cp:lastModifiedBy>
  <cp:lastPrinted>2024-01-05T12:35:39Z</cp:lastPrinted>
  <dcterms:created xsi:type="dcterms:W3CDTF">2020-05-27T12:13:00Z</dcterms:created>
  <dcterms:modified xsi:type="dcterms:W3CDTF">2026-10-29T06:46:43Z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EB624B8CECD34CB9AFCC51CA4AEF52B3</vt:lpwstr>
  </property>
  <property fmtid="{D5CDD505-2E9C-101B-9397-08002B2CF9AE}" pid="3" name="KSOProductBuildVer">
    <vt:lpwstr>1033-11.2.0.11440</vt:lpwstr>
  </property>
</Properties>
</file>