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 activeTab="3"/>
  </bookViews>
  <sheets>
    <sheet name="შესრულება" sheetId="1" r:id="rId1"/>
    <sheet name="პროგრამულის შესრულება" sheetId="6" r:id="rId2"/>
    <sheet name="ბიუჯეტის შესრულება" sheetId="7" r:id="rId3"/>
    <sheet name="აუდიტის ფორმა" sheetId="5" r:id="rId4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8" i="1"/>
  <c r="F48"/>
  <c r="C48"/>
  <c r="I47"/>
  <c r="F47"/>
  <c r="C47"/>
  <c r="F46"/>
  <c r="C46"/>
  <c r="I44"/>
  <c r="F44"/>
  <c r="C44"/>
  <c r="I43"/>
  <c r="F43"/>
  <c r="C43"/>
  <c r="I42"/>
  <c r="F42"/>
  <c r="C42"/>
  <c r="I41"/>
  <c r="F41"/>
  <c r="C41"/>
  <c r="I40"/>
  <c r="F40"/>
  <c r="C40"/>
  <c r="I39"/>
  <c r="F39"/>
  <c r="C39"/>
  <c r="K38"/>
  <c r="J38"/>
  <c r="I38" s="1"/>
  <c r="H38"/>
  <c r="G38"/>
  <c r="F38" s="1"/>
  <c r="D38"/>
  <c r="C38"/>
  <c r="I37"/>
  <c r="F37"/>
  <c r="C37"/>
  <c r="I36"/>
  <c r="F36"/>
  <c r="C36"/>
  <c r="K35"/>
  <c r="J35"/>
  <c r="I35"/>
  <c r="H35"/>
  <c r="F35" s="1"/>
  <c r="C35"/>
  <c r="I34"/>
  <c r="F34"/>
  <c r="C34"/>
  <c r="I33"/>
  <c r="F33"/>
  <c r="C33"/>
  <c r="I32"/>
  <c r="F32"/>
  <c r="C32"/>
  <c r="I31"/>
  <c r="F31"/>
  <c r="C31"/>
  <c r="I30"/>
  <c r="F30"/>
  <c r="C30"/>
  <c r="I29"/>
  <c r="F29"/>
  <c r="C29"/>
  <c r="K28"/>
  <c r="J28"/>
  <c r="I28"/>
  <c r="H28"/>
  <c r="F28" s="1"/>
  <c r="G28"/>
  <c r="E28"/>
  <c r="D28"/>
  <c r="C28" s="1"/>
  <c r="I27"/>
  <c r="F27"/>
  <c r="C27"/>
  <c r="I26"/>
  <c r="F26"/>
  <c r="C26"/>
  <c r="I25"/>
  <c r="F25"/>
  <c r="C25"/>
  <c r="K24"/>
  <c r="K12" s="1"/>
  <c r="K9" s="1"/>
  <c r="K45" s="1"/>
  <c r="K46" s="1"/>
  <c r="J24"/>
  <c r="I24" s="1"/>
  <c r="H24"/>
  <c r="G24"/>
  <c r="G12" s="1"/>
  <c r="G9" s="1"/>
  <c r="F9" s="1"/>
  <c r="E24"/>
  <c r="D24"/>
  <c r="C24"/>
  <c r="I23"/>
  <c r="F23"/>
  <c r="C23"/>
  <c r="I22"/>
  <c r="F22"/>
  <c r="C22"/>
  <c r="I21"/>
  <c r="F21"/>
  <c r="C21"/>
  <c r="C20"/>
  <c r="I19"/>
  <c r="F19"/>
  <c r="D19"/>
  <c r="C19"/>
  <c r="I18"/>
  <c r="F18"/>
  <c r="C18"/>
  <c r="K17"/>
  <c r="I17"/>
  <c r="F17"/>
  <c r="C17"/>
  <c r="I16"/>
  <c r="F16"/>
  <c r="C16"/>
  <c r="I15"/>
  <c r="F15"/>
  <c r="E15"/>
  <c r="C15"/>
  <c r="I14"/>
  <c r="F14"/>
  <c r="C14"/>
  <c r="I13"/>
  <c r="F13"/>
  <c r="C13"/>
  <c r="J12"/>
  <c r="J9" s="1"/>
  <c r="H12"/>
  <c r="E12"/>
  <c r="E9" s="1"/>
  <c r="E45" s="1"/>
  <c r="D12"/>
  <c r="C12" s="1"/>
  <c r="I11"/>
  <c r="F11"/>
  <c r="C11"/>
  <c r="I10"/>
  <c r="F10"/>
  <c r="C10"/>
  <c r="H9"/>
  <c r="H45" s="1"/>
  <c r="D9"/>
  <c r="D45" s="1"/>
  <c r="I8"/>
  <c r="C8"/>
  <c r="I7"/>
  <c r="C7"/>
  <c r="J6"/>
  <c r="J45" s="1"/>
  <c r="I6"/>
  <c r="G6"/>
  <c r="G45" s="1"/>
  <c r="F45" s="1"/>
  <c r="D6"/>
  <c r="C6"/>
  <c r="F5"/>
  <c r="D5"/>
  <c r="C5" s="1"/>
  <c r="F4"/>
  <c r="D4"/>
  <c r="C4" s="1"/>
  <c r="I45" l="1"/>
  <c r="I46" s="1"/>
  <c r="I9"/>
  <c r="C45"/>
  <c r="C9"/>
  <c r="F24"/>
  <c r="F12" s="1"/>
  <c r="F6"/>
  <c r="B16" i="7" l="1"/>
  <c r="B27"/>
  <c r="B26"/>
  <c r="B25"/>
  <c r="B24"/>
  <c r="B23"/>
  <c r="B22"/>
  <c r="B21"/>
  <c r="B20"/>
  <c r="B19"/>
  <c r="B18"/>
  <c r="B17"/>
  <c r="B15"/>
  <c r="D14"/>
  <c r="D13" s="1"/>
  <c r="C14"/>
  <c r="C13" s="1"/>
  <c r="B12"/>
  <c r="B11"/>
  <c r="B10"/>
  <c r="B9"/>
  <c r="B8"/>
  <c r="B7"/>
  <c r="B6"/>
  <c r="B5"/>
  <c r="D4"/>
  <c r="D3" s="1"/>
  <c r="C4"/>
  <c r="C3" s="1"/>
  <c r="B4" l="1"/>
  <c r="B14"/>
  <c r="B13"/>
  <c r="B3"/>
</calcChain>
</file>

<file path=xl/sharedStrings.xml><?xml version="1.0" encoding="utf-8"?>
<sst xmlns="http://schemas.openxmlformats.org/spreadsheetml/2006/main" count="149" uniqueCount="132">
  <si>
    <t>N</t>
  </si>
  <si>
    <t>ხარჯების დასახელება</t>
  </si>
  <si>
    <t>წლიური გეგმა</t>
  </si>
  <si>
    <t>შესაბამისი პერიოდის გეგმა (ნაზარდი ჯამი)</t>
  </si>
  <si>
    <t>შესაბამისი პერიოდის ფაქტი (ნაზარდი ჯამი)</t>
  </si>
  <si>
    <t>სულ</t>
  </si>
  <si>
    <t>სუბსიდია</t>
  </si>
  <si>
    <t>საკუთარი</t>
  </si>
  <si>
    <t>ბავშვთა რაოდენობა</t>
  </si>
  <si>
    <t>მომუშავეთა რიცხოვნობა</t>
  </si>
  <si>
    <t>შრომის ანაზღაურება</t>
  </si>
  <si>
    <t>საქონელი და მომსახურება</t>
  </si>
  <si>
    <t>ა</t>
  </si>
  <si>
    <t xml:space="preserve">  შტატგარეშე მომუშავეთა ანაზღაურება</t>
  </si>
  <si>
    <t>ბ</t>
  </si>
  <si>
    <t xml:space="preserve">  მივლინება</t>
  </si>
  <si>
    <t>გ</t>
  </si>
  <si>
    <t xml:space="preserve">  ოფისის ხარჯი</t>
  </si>
  <si>
    <t xml:space="preserve">  - საკანცელაიო და საწერ-სახაზავი ქაღალდის შეძენა</t>
  </si>
  <si>
    <t xml:space="preserve">  - ნორმატიული აქტების, ჟურნალ გაზეთების შეძენა</t>
  </si>
  <si>
    <t xml:space="preserve">      კარტიჯის შეძენა და დატუმბვა</t>
  </si>
  <si>
    <t xml:space="preserve">  - ოფისისათვის საჭირო მასალისა და საგნების  შეძენა</t>
  </si>
  <si>
    <t xml:space="preserve">  - სანიტარული საგნებისა და საჭირო მასალის შეძენა</t>
  </si>
  <si>
    <t xml:space="preserve">  - შენობა-ნაგებობის და მათი მიმდებარე ტერიტორიის მიმდინარე რემონტის ხარჯი</t>
  </si>
  <si>
    <t xml:space="preserve">  - კავშირგაბმულობის ხარჯი</t>
  </si>
  <si>
    <t xml:space="preserve">       მობილ. ტელეფონით მომსახურების ხარჯი</t>
  </si>
  <si>
    <t xml:space="preserve">       ინტერნეტით მომსახურება</t>
  </si>
  <si>
    <t xml:space="preserve">  - კომუნალური ხარჯი</t>
  </si>
  <si>
    <t xml:space="preserve">       ელექტროენერგიის ხარჯი</t>
  </si>
  <si>
    <t xml:space="preserve">       წყლის ხარჯი</t>
  </si>
  <si>
    <t>დ</t>
  </si>
  <si>
    <t>კვების ხარჯი</t>
  </si>
  <si>
    <t>ე</t>
  </si>
  <si>
    <t>სამედიცინო ხარჯი</t>
  </si>
  <si>
    <t>ვ</t>
  </si>
  <si>
    <t>რბილი ინვენტარის, უნიფორმისა და პირადი ჰიგიენის შეძენის ხარჯი</t>
  </si>
  <si>
    <t>ზ</t>
  </si>
  <si>
    <t>ტრანსპორტის და ტექნიკის ექსპლოატაციისა და მოვლა-შენახვის ხარჯი</t>
  </si>
  <si>
    <t xml:space="preserve">   - საწვავის შეძენის ხარჯი</t>
  </si>
  <si>
    <t xml:space="preserve">   - ტრანსპორტის დაქირავების ხარჯი</t>
  </si>
  <si>
    <t>თ</t>
  </si>
  <si>
    <t>სხვა დანარჩენი საქონელი და მომსახურება</t>
  </si>
  <si>
    <t xml:space="preserve">  - კულტურული, სპორტული, საგანმანათლებლო, საგამოფენო ღონისძიებების ხარჯი</t>
  </si>
  <si>
    <t xml:space="preserve">  - სხვა დანარჩენი საქ.და მომსახურება</t>
  </si>
  <si>
    <t xml:space="preserve"> - ქირავნობის ხარჯი</t>
  </si>
  <si>
    <t>სხვა ხარჯები</t>
  </si>
  <si>
    <t>არაფინანსური აქტივების ზრდა</t>
  </si>
  <si>
    <t xml:space="preserve">                ხარჯები სულ: </t>
  </si>
  <si>
    <t>საკუთარი შემოსავალი</t>
  </si>
  <si>
    <t>ნაშთი წლის დასაწყისისათვის</t>
  </si>
  <si>
    <t>პროგრამის აღწერა და მიზანი</t>
  </si>
  <si>
    <t>საბაზისო მაჩვენებელი</t>
  </si>
  <si>
    <t>ცდომილების მაჩვენებელი (%/აღწერა)</t>
  </si>
  <si>
    <t>განმარტება</t>
  </si>
  <si>
    <t>მუნიციპალიტეტის ფარგლებში არსებული იურიდიული პირების (ა(ა)იპ, შპს) მონაცემები</t>
  </si>
  <si>
    <t>მუნიციპალიტეტი</t>
  </si>
  <si>
    <t>დასახელება</t>
  </si>
  <si>
    <t>კატეგორია</t>
  </si>
  <si>
    <t xml:space="preserve">საკუთარი შემოსავლები </t>
  </si>
  <si>
    <t>მუნიციპალური დაფინანსება (მაგ. სუბსიდია)</t>
  </si>
  <si>
    <t>დასაქმებულთა საშუალო თვიური რაოდენობა წლის განმავლობაში</t>
  </si>
  <si>
    <t>შტატგარეშე მომსახურეთა საშუალო თვიური რაოდენობა წლის განმავლობაში</t>
  </si>
  <si>
    <t xml:space="preserve">შტატგარეშე მომსახურეთა ანაზღაურება </t>
  </si>
  <si>
    <t xml:space="preserve">სხვა დარჩენილი ხარჯები (გარდა შრომის ანაზღაურებისა) </t>
  </si>
  <si>
    <t>ონის მუნიციპალიტეტი</t>
  </si>
  <si>
    <t>ა(ა)იპ</t>
  </si>
  <si>
    <t>პროგრამის დასახელება (პროგრამული კოდი)</t>
  </si>
  <si>
    <t>პროგრამის გამახორციელებელი</t>
  </si>
  <si>
    <t>დაგეგემილი საბოლოო შედეგი</t>
  </si>
  <si>
    <t>მიღწეული შედეგი</t>
  </si>
  <si>
    <t>დაგეგმილი საბოლოო შედეგის შეფასების ინდიკატორი</t>
  </si>
  <si>
    <t>მიღწეული შედეგის შეფასების ინდიკატორი</t>
  </si>
  <si>
    <t>№</t>
  </si>
  <si>
    <t>დაგეგმილი მაჩვენებელი</t>
  </si>
  <si>
    <t>მიღწეული მაჩვენებელი</t>
  </si>
  <si>
    <t>დირექტორი:</t>
  </si>
  <si>
    <t>სულ წლის ფაქტი</t>
  </si>
  <si>
    <t>მ.შ. საკუთარი სახსრები</t>
  </si>
  <si>
    <t>მ.შ. მუნიციპალური ბიუჯეტი</t>
  </si>
  <si>
    <t>შემოსულობები</t>
  </si>
  <si>
    <t xml:space="preserve">   შემოსავლები</t>
  </si>
  <si>
    <t xml:space="preserve">    -შემოსავალი მუნიციპალური ბიუჯეტით</t>
  </si>
  <si>
    <t xml:space="preserve">    - საკუთარი შემოსავლები</t>
  </si>
  <si>
    <t xml:space="preserve">    - გრანტები</t>
  </si>
  <si>
    <t xml:space="preserve">   არაფინანსური აქტივების კლება</t>
  </si>
  <si>
    <t xml:space="preserve">   ფინანსური აქტივების კლება (ნაშთი)</t>
  </si>
  <si>
    <t>ვალდებულებების კლება</t>
  </si>
  <si>
    <t xml:space="preserve">   საშინაო</t>
  </si>
  <si>
    <t xml:space="preserve">   საგარეო</t>
  </si>
  <si>
    <t>გადასახდელები</t>
  </si>
  <si>
    <t xml:space="preserve">   ხარჯები</t>
  </si>
  <si>
    <t xml:space="preserve">    - შრომის ანაზღაურება</t>
  </si>
  <si>
    <t xml:space="preserve">    - საქონელი და მომსახურება</t>
  </si>
  <si>
    <t xml:space="preserve">    - პროცენტი</t>
  </si>
  <si>
    <t xml:space="preserve">    - სუბსიდიები</t>
  </si>
  <si>
    <t xml:space="preserve">    - სოციალური უზრუნველყოფა</t>
  </si>
  <si>
    <t xml:space="preserve">    - სხვა ხარჯი</t>
  </si>
  <si>
    <t xml:space="preserve">   არაფინანსური აქტივების ზრდა</t>
  </si>
  <si>
    <t>ნაშთის ცვლილება</t>
  </si>
  <si>
    <t>ინფორმაცია პროგრამის  შესრულების შესახებ</t>
  </si>
  <si>
    <t>შემსრულებელი:</t>
  </si>
  <si>
    <t>ელექტრონული მმართველობის ერთიანი სისტემის გამოყენების ხარჯი</t>
  </si>
  <si>
    <t xml:space="preserve">       გათბობის  ხარჯი</t>
  </si>
  <si>
    <t>ასოცირებული საწევრო გადასახადი</t>
  </si>
  <si>
    <t>ა(ა)იპ - ონის მუნიციპალიტეტის ბავშვთა და მოზარდთა სასპორტო სკოლის კომპლექსი</t>
  </si>
  <si>
    <t>ა(ა)იპ ონის მუნიციპალიტეტის ბავშთა და მოზარდთა სასპორტო სკოლის კომპლექსი</t>
  </si>
  <si>
    <t>ა(ა)იპ ონის მუნიციპალიტეტის ბავშვთა და მოზარდთა სასპორტო სკოლის კომპლექსი</t>
  </si>
  <si>
    <t>05 01 01</t>
  </si>
  <si>
    <t>სპორტული წრეებით სარგებლობის მაქსიმალური ხელმისაწვდომობა;ჯანსაღი ცხოვრების წესით დაკავებული ახალგაზრდობა,წარმატებული სპორტსმენები და მუნიციპალიტეტის ნაკრები გუნდები სპორტის სხვადასხვა სფეროში</t>
  </si>
  <si>
    <t>სასპორტო სკოლის კომპლექსში არსებული სპორტის სახეობების რაოდენობა</t>
  </si>
  <si>
    <t>ბავშვების რაოდენობა</t>
  </si>
  <si>
    <t>სპორტული ღონისძიებებისა და შეკრებების რაოდენობა</t>
  </si>
  <si>
    <t>სპორტსმენების წარმატება და გამარჯვება,მოზარდების მეთოდური აღზრდა დაოსტატება</t>
  </si>
  <si>
    <t>ტ.ბერელიძე</t>
  </si>
  <si>
    <t>ნ.გავაშელიშვილი</t>
  </si>
  <si>
    <t>დირექტორი: ტ. ბერელიძე</t>
  </si>
  <si>
    <t>შემსრულებელი: ნ. გავაშელიშვილი</t>
  </si>
  <si>
    <t xml:space="preserve">ფუნქციონირებს სპორტის 4 სახეობა:ჭიდაობა,  კალათბურთი, ფრენბურთი და ფიტნესი </t>
  </si>
  <si>
    <t>შენარჩუნებულია სპორტის ოთხი სახეობა</t>
  </si>
  <si>
    <t>ა(ა)იპ - ონის მუნიციპალიტეტის ბავშვთა და მოზარდთა სასპორტო სკოლის  კომპლექსის 2023 წლის III კვ.შესრულების ანგარიში</t>
  </si>
  <si>
    <t>ხელფასი</t>
  </si>
  <si>
    <t>ჯილდო/პრემია</t>
  </si>
  <si>
    <t>მცირეფასიანი საოფისე ტექნიკის შეძენის და დამონტაჟების ხარჯი</t>
  </si>
  <si>
    <t>კომპიუტერული ტექნიკა</t>
  </si>
  <si>
    <t>საოფისე ინვენტარის შეძენა</t>
  </si>
  <si>
    <t>სხვა საოფისე მცირეფასიანი ინვენტარის შეძენა</t>
  </si>
  <si>
    <t xml:space="preserve"> </t>
  </si>
  <si>
    <t>სასპორტო სკოლის კომპლექსი აერთიანებს 4 სპორტულ მიმართულებას,ესენია:ჭიდაობა(თავისუფალი,ქართული,ბერძნულ-რომაული)  კალათბურთი,ფრენბურთი და ფიტნესი. სულ კომპლექსში სპორტის სახეობებს ეუფლება152 ბავშვი,რომელთაც სამწვრთნელო პროცესი უტარდებათ კვირაში 4-ჯერ.კომპლექსში დასაქმებულია 17 ადამიანი.აღსაზრდელები მონაწილწობას ღებულობენ სპორტულ შეჯიბრებებში და ტურნირებში,როგორც საქართველოს მასშტაბით ასევე საზღვარგარეთ.                                                                                                                             პროგრამის მიზანია:                                                                                                                                                                                             -ხელი შეუწყოს მოზარდებში ჯანსაღი ცხოვრების წესის დამკვიდრებას;                                                                                                      -მეტი მოზარდის ჩაბმა სპორტულ აქტივობებში,ბავშვებისა და მოზარდების მეთოდური აღზრდა/დაოსტატება;                                                                                                                          -მუნიციპალიტეტის სპორტული შედეგების წარმოჩენა ქვეყნის მასშტაბით.სპორტული ღონისძიებების მაღალ დონეზე ჩატარება.</t>
  </si>
  <si>
    <t xml:space="preserve">41 სპორტული ღონისძიება.      </t>
  </si>
  <si>
    <t>2023 წლის IVკვარტლის შესრულების ანგარიში</t>
  </si>
  <si>
    <t>2023 წლის IV კვარტლის მდგომარეობით ჩატარებულია 37 სპორტული ღონისძიება მათ შორის:23 თავისუფალი ჭიდაობაში, 1 ბერძნულ/რომაულში და  6 ღონისძიება კალათბურთში,2 ფრენბურთში,სასწავლო საწვრთნელი შეკრება,2სასკოლო სპორტული ოლიმპიადა,საერთაშორისო სპორტის დღე მშვიდობისა და განვითარებისათვის.ევროპის სპორტის კვირეული.</t>
  </si>
  <si>
    <t>2023 წელი,  I Vკვარტალი</t>
  </si>
</sst>
</file>

<file path=xl/styles.xml><?xml version="1.0" encoding="utf-8"?>
<styleSheet xmlns="http://schemas.openxmlformats.org/spreadsheetml/2006/main">
  <numFmts count="1">
    <numFmt numFmtId="164" formatCode="_-* #,##0.00\ _L_a_r_i_-;\-* #,##0.00\ _L_a_r_i_-;_-* &quot;-&quot;??\ _L_a_r_i_-;_-@_-"/>
  </numFmts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sz val="10"/>
      <color rgb="FFC00000"/>
      <name val="Sylfaen"/>
      <family val="1"/>
    </font>
    <font>
      <sz val="10"/>
      <color rgb="FFFF0000"/>
      <name val="Sylfaen"/>
      <family val="1"/>
    </font>
    <font>
      <sz val="9"/>
      <color theme="1"/>
      <name val="Sylfaen"/>
      <family val="1"/>
    </font>
    <font>
      <sz val="10"/>
      <name val="Sylfaen"/>
      <family val="1"/>
    </font>
    <font>
      <sz val="11"/>
      <color theme="1"/>
      <name val="Sylfaen"/>
      <family val="1"/>
    </font>
    <font>
      <b/>
      <sz val="10"/>
      <color rgb="FFFF0000"/>
      <name val="Sylfaen"/>
      <family val="1"/>
    </font>
    <font>
      <sz val="10"/>
      <name val="Arial Cyr"/>
    </font>
    <font>
      <sz val="9"/>
      <name val="Sylfaen"/>
      <family val="1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9"/>
      <color theme="1" tint="4.9989318521683403E-2"/>
      <name val="Sylfaen"/>
      <family val="1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1" fillId="0" borderId="0"/>
    <xf numFmtId="164" fontId="13" fillId="0" borderId="0" applyFont="0" applyFill="0" applyBorder="0" applyAlignment="0" applyProtection="0"/>
  </cellStyleXfs>
  <cellXfs count="69">
    <xf numFmtId="0" fontId="0" fillId="0" borderId="0" xfId="0"/>
    <xf numFmtId="0" fontId="3" fillId="0" borderId="2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/>
    </xf>
    <xf numFmtId="3" fontId="3" fillId="0" borderId="2" xfId="1" applyNumberFormat="1" applyFont="1" applyBorder="1" applyAlignment="1">
      <alignment horizontal="center" vertical="center"/>
    </xf>
    <xf numFmtId="3" fontId="3" fillId="0" borderId="7" xfId="1" applyNumberFormat="1" applyFont="1" applyBorder="1" applyAlignment="1">
      <alignment horizontal="center" vertical="center"/>
    </xf>
    <xf numFmtId="3" fontId="5" fillId="0" borderId="7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3" fontId="5" fillId="0" borderId="2" xfId="1" applyNumberFormat="1" applyFont="1" applyBorder="1" applyAlignment="1">
      <alignment horizontal="center" vertical="center"/>
    </xf>
    <xf numFmtId="3" fontId="6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right" vertical="center"/>
    </xf>
    <xf numFmtId="0" fontId="7" fillId="0" borderId="2" xfId="1" applyFont="1" applyBorder="1" applyAlignment="1">
      <alignment vertical="center"/>
    </xf>
    <xf numFmtId="0" fontId="7" fillId="0" borderId="2" xfId="1" applyFont="1" applyBorder="1" applyAlignment="1">
      <alignment vertical="center" wrapText="1"/>
    </xf>
    <xf numFmtId="3" fontId="8" fillId="0" borderId="2" xfId="1" applyNumberFormat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9" fillId="0" borderId="8" xfId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center" vertical="center"/>
    </xf>
    <xf numFmtId="3" fontId="6" fillId="0" borderId="8" xfId="1" applyNumberFormat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9" fillId="0" borderId="2" xfId="1" applyFont="1" applyBorder="1" applyAlignment="1">
      <alignment vertical="center"/>
    </xf>
    <xf numFmtId="0" fontId="9" fillId="0" borderId="7" xfId="1" applyFont="1" applyBorder="1" applyAlignment="1">
      <alignment vertical="center"/>
    </xf>
    <xf numFmtId="0" fontId="4" fillId="0" borderId="2" xfId="1" applyNumberFormat="1" applyFont="1" applyBorder="1" applyAlignment="1">
      <alignment horizontal="center" vertical="center"/>
    </xf>
    <xf numFmtId="0" fontId="10" fillId="0" borderId="2" xfId="1" applyNumberFormat="1" applyFont="1" applyBorder="1" applyAlignment="1">
      <alignment horizontal="center" vertical="center"/>
    </xf>
    <xf numFmtId="0" fontId="0" fillId="0" borderId="2" xfId="0" applyBorder="1"/>
    <xf numFmtId="0" fontId="12" fillId="0" borderId="2" xfId="1" applyFont="1" applyBorder="1" applyAlignment="1">
      <alignment vertical="center" wrapText="1"/>
    </xf>
    <xf numFmtId="3" fontId="4" fillId="0" borderId="7" xfId="1" applyNumberFormat="1" applyFont="1" applyBorder="1" applyAlignment="1">
      <alignment horizontal="center" vertical="center"/>
    </xf>
    <xf numFmtId="3" fontId="10" fillId="0" borderId="7" xfId="1" applyNumberFormat="1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7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0" fillId="0" borderId="14" xfId="0" applyBorder="1" applyAlignment="1"/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left"/>
    </xf>
    <xf numFmtId="3" fontId="3" fillId="0" borderId="2" xfId="1" applyNumberFormat="1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20" fillId="0" borderId="2" xfId="0" applyFont="1" applyBorder="1" applyAlignment="1">
      <alignment vertical="center" wrapText="1"/>
    </xf>
    <xf numFmtId="0" fontId="16" fillId="0" borderId="2" xfId="0" applyFont="1" applyBorder="1" applyAlignment="1">
      <alignment vertical="top" wrapText="1"/>
    </xf>
    <xf numFmtId="0" fontId="16" fillId="0" borderId="0" xfId="0" applyFont="1" applyAlignment="1">
      <alignment wrapText="1"/>
    </xf>
    <xf numFmtId="9" fontId="16" fillId="0" borderId="2" xfId="0" applyNumberFormat="1" applyFont="1" applyBorder="1" applyAlignment="1">
      <alignment horizontal="center" vertical="top" wrapText="1"/>
    </xf>
    <xf numFmtId="3" fontId="3" fillId="2" borderId="2" xfId="1" applyNumberFormat="1" applyFont="1" applyFill="1" applyBorder="1" applyAlignment="1">
      <alignment horizontal="center" vertical="center"/>
    </xf>
    <xf numFmtId="0" fontId="7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6" fillId="0" borderId="11" xfId="0" applyFont="1" applyBorder="1" applyAlignment="1">
      <alignment horizontal="right" vertical="center"/>
    </xf>
    <xf numFmtId="0" fontId="0" fillId="0" borderId="0" xfId="0" applyBorder="1" applyAlignment="1">
      <alignment horizontal="center" wrapText="1"/>
    </xf>
  </cellXfs>
  <cellStyles count="4">
    <cellStyle name="Comma 5" xfId="3"/>
    <cellStyle name="Îáû÷íûé_ÐÎÌÀÍ--Ø-8" xfId="2"/>
    <cellStyle name="Normal" xfId="0" builtinId="0"/>
    <cellStyle name="Normal 3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8"/>
  <sheetViews>
    <sheetView topLeftCell="A37" workbookViewId="0">
      <selection activeCell="L51" sqref="L51"/>
    </sheetView>
  </sheetViews>
  <sheetFormatPr defaultRowHeight="15"/>
  <cols>
    <col min="1" max="1" width="5" customWidth="1"/>
    <col min="2" max="2" width="54.7109375" customWidth="1"/>
    <col min="3" max="9" width="10.85546875" customWidth="1"/>
    <col min="10" max="10" width="11.140625" customWidth="1"/>
    <col min="11" max="11" width="10.85546875" customWidth="1"/>
  </cols>
  <sheetData>
    <row r="1" spans="1:11" ht="25.5" customHeight="1">
      <c r="A1" s="47" t="s">
        <v>119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32.25" customHeight="1">
      <c r="A2" s="52" t="s">
        <v>0</v>
      </c>
      <c r="B2" s="54" t="s">
        <v>1</v>
      </c>
      <c r="C2" s="48" t="s">
        <v>2</v>
      </c>
      <c r="D2" s="49"/>
      <c r="E2" s="50"/>
      <c r="F2" s="51" t="s">
        <v>3</v>
      </c>
      <c r="G2" s="51"/>
      <c r="H2" s="51"/>
      <c r="I2" s="49" t="s">
        <v>4</v>
      </c>
      <c r="J2" s="49"/>
      <c r="K2" s="50"/>
    </row>
    <row r="3" spans="1:11" ht="27.75" customHeight="1" thickBot="1">
      <c r="A3" s="53"/>
      <c r="B3" s="55"/>
      <c r="C3" s="2" t="s">
        <v>5</v>
      </c>
      <c r="D3" s="2" t="s">
        <v>6</v>
      </c>
      <c r="E3" s="2" t="s">
        <v>7</v>
      </c>
      <c r="F3" s="2" t="s">
        <v>5</v>
      </c>
      <c r="G3" s="2" t="s">
        <v>6</v>
      </c>
      <c r="H3" s="2" t="s">
        <v>7</v>
      </c>
      <c r="I3" s="2" t="s">
        <v>5</v>
      </c>
      <c r="J3" s="2" t="s">
        <v>6</v>
      </c>
      <c r="K3" s="2" t="s">
        <v>7</v>
      </c>
    </row>
    <row r="4" spans="1:11" ht="17.25" customHeight="1" thickTop="1">
      <c r="A4" s="1"/>
      <c r="B4" s="3" t="s">
        <v>8</v>
      </c>
      <c r="C4" s="4">
        <f>D4+E4</f>
        <v>0</v>
      </c>
      <c r="D4" s="5">
        <f>J54</f>
        <v>0</v>
      </c>
      <c r="E4" s="5"/>
      <c r="F4" s="4">
        <f>G4+H4</f>
        <v>0</v>
      </c>
      <c r="G4" s="6"/>
      <c r="H4" s="6"/>
      <c r="I4" s="45">
        <v>152</v>
      </c>
      <c r="J4" s="6"/>
      <c r="K4" s="6"/>
    </row>
    <row r="5" spans="1:11" ht="17.25" customHeight="1">
      <c r="A5" s="1"/>
      <c r="B5" s="7" t="s">
        <v>9</v>
      </c>
      <c r="C5" s="4">
        <f>D5+E5</f>
        <v>0</v>
      </c>
      <c r="D5" s="4">
        <f>C54</f>
        <v>0</v>
      </c>
      <c r="E5" s="4"/>
      <c r="F5" s="4">
        <f>G5+H5</f>
        <v>0</v>
      </c>
      <c r="G5" s="8"/>
      <c r="H5" s="8"/>
      <c r="I5" s="4">
        <v>16</v>
      </c>
      <c r="J5" s="8"/>
      <c r="K5" s="8"/>
    </row>
    <row r="6" spans="1:11" ht="17.25" customHeight="1">
      <c r="A6" s="1">
        <v>1</v>
      </c>
      <c r="B6" s="7" t="s">
        <v>10</v>
      </c>
      <c r="C6" s="4">
        <f>D6+E6</f>
        <v>102188</v>
      </c>
      <c r="D6" s="9">
        <f>D7+D8</f>
        <v>102188</v>
      </c>
      <c r="E6" s="9"/>
      <c r="F6" s="4">
        <f>G6+H6</f>
        <v>102188</v>
      </c>
      <c r="G6" s="9">
        <f>G7+G8</f>
        <v>102188</v>
      </c>
      <c r="H6" s="9"/>
      <c r="I6" s="4">
        <f>J6+K6</f>
        <v>102188</v>
      </c>
      <c r="J6" s="9">
        <f>J7+J8</f>
        <v>102188</v>
      </c>
      <c r="K6" s="9"/>
    </row>
    <row r="7" spans="1:11" ht="17.25" customHeight="1">
      <c r="A7" s="1"/>
      <c r="B7" s="7" t="s">
        <v>120</v>
      </c>
      <c r="C7" s="4">
        <f>D7</f>
        <v>96464</v>
      </c>
      <c r="D7" s="9">
        <v>96464</v>
      </c>
      <c r="E7" s="9"/>
      <c r="F7" s="4"/>
      <c r="G7" s="9">
        <v>96464</v>
      </c>
      <c r="H7" s="9"/>
      <c r="I7" s="4">
        <f>J7</f>
        <v>96464</v>
      </c>
      <c r="J7" s="9">
        <v>96464</v>
      </c>
      <c r="K7" s="9"/>
    </row>
    <row r="8" spans="1:11" ht="17.25" customHeight="1">
      <c r="A8" s="1"/>
      <c r="B8" s="7" t="s">
        <v>121</v>
      </c>
      <c r="C8" s="4">
        <f>D8</f>
        <v>5724</v>
      </c>
      <c r="D8" s="9">
        <v>5724</v>
      </c>
      <c r="E8" s="9"/>
      <c r="F8" s="4"/>
      <c r="G8" s="9">
        <v>5724</v>
      </c>
      <c r="H8" s="9"/>
      <c r="I8" s="4">
        <f>J8</f>
        <v>5724</v>
      </c>
      <c r="J8" s="9">
        <v>5724</v>
      </c>
      <c r="K8" s="9"/>
    </row>
    <row r="9" spans="1:11" ht="17.25" customHeight="1">
      <c r="A9" s="1">
        <v>2</v>
      </c>
      <c r="B9" s="7" t="s">
        <v>11</v>
      </c>
      <c r="C9" s="4">
        <f t="shared" ref="C9:C12" si="0">SUM(D9:E9)</f>
        <v>150130</v>
      </c>
      <c r="D9" s="9">
        <f>D10+D11+D12+D33+D34+D35+D38</f>
        <v>135952</v>
      </c>
      <c r="E9" s="9">
        <f>SUM(E10:E12,E32:E35,E38)</f>
        <v>14178</v>
      </c>
      <c r="F9" s="4">
        <f>G9+H9</f>
        <v>150130</v>
      </c>
      <c r="G9" s="9">
        <f>G10+G11+G12+G33+G34+G35+G38</f>
        <v>135952</v>
      </c>
      <c r="H9" s="9">
        <f>H10+H12+H18</f>
        <v>14178</v>
      </c>
      <c r="I9" s="4">
        <f>J9+K9</f>
        <v>134312.15</v>
      </c>
      <c r="J9" s="9">
        <f>J10+J11+J12+J33+J34+J35+J38</f>
        <v>127355.9</v>
      </c>
      <c r="K9" s="9">
        <f>SUM(K10:K12,K32:K35,K38)</f>
        <v>6956.25</v>
      </c>
    </row>
    <row r="10" spans="1:11" ht="17.25" customHeight="1">
      <c r="A10" s="10" t="s">
        <v>12</v>
      </c>
      <c r="B10" s="11" t="s">
        <v>13</v>
      </c>
      <c r="C10" s="4">
        <f t="shared" si="0"/>
        <v>7950</v>
      </c>
      <c r="D10" s="9">
        <v>0</v>
      </c>
      <c r="E10" s="9">
        <v>7950</v>
      </c>
      <c r="F10" s="4">
        <f>G10+H10</f>
        <v>7950</v>
      </c>
      <c r="G10" s="9">
        <v>0</v>
      </c>
      <c r="H10" s="9">
        <v>7950</v>
      </c>
      <c r="I10" s="4">
        <f>J10+K10</f>
        <v>6050</v>
      </c>
      <c r="J10" s="9">
        <v>0</v>
      </c>
      <c r="K10" s="9">
        <v>6050</v>
      </c>
    </row>
    <row r="11" spans="1:11" ht="17.25" customHeight="1">
      <c r="A11" s="10" t="s">
        <v>14</v>
      </c>
      <c r="B11" s="11" t="s">
        <v>15</v>
      </c>
      <c r="C11" s="4">
        <f t="shared" si="0"/>
        <v>3500</v>
      </c>
      <c r="D11" s="9">
        <v>3500</v>
      </c>
      <c r="E11" s="9"/>
      <c r="F11" s="4">
        <f>G11+H11</f>
        <v>3500</v>
      </c>
      <c r="G11" s="9">
        <v>3500</v>
      </c>
      <c r="H11" s="9"/>
      <c r="I11" s="4">
        <f>J11+K11</f>
        <v>3430</v>
      </c>
      <c r="J11" s="9">
        <v>3430</v>
      </c>
      <c r="K11" s="9"/>
    </row>
    <row r="12" spans="1:11" ht="17.25" customHeight="1">
      <c r="A12" s="10" t="s">
        <v>16</v>
      </c>
      <c r="B12" s="11" t="s">
        <v>17</v>
      </c>
      <c r="C12" s="4">
        <f t="shared" si="0"/>
        <v>55234</v>
      </c>
      <c r="D12" s="9">
        <f>D13+D14+D15+D19+D21+D22+D23+D24+D28</f>
        <v>49006</v>
      </c>
      <c r="E12" s="9">
        <f>SUM(E13:E17,E21:E24,E28)</f>
        <v>6228</v>
      </c>
      <c r="F12" s="9">
        <f>SUM(F13:F17,F21:F24,F28)</f>
        <v>45860</v>
      </c>
      <c r="G12" s="9">
        <f>G13+G14+G15+G19+G21+G22+G23+G24+G28</f>
        <v>49006</v>
      </c>
      <c r="H12" s="9">
        <f>SUM(H13:H17,H21:H24,H28)</f>
        <v>4250</v>
      </c>
      <c r="I12" s="9">
        <v>39793</v>
      </c>
      <c r="J12" s="9">
        <f>J13+J14+J19+J21+J22+J23+J24+J28</f>
        <v>47272.4</v>
      </c>
      <c r="K12" s="9">
        <f>SUM(K13:K17,K21:K24,K28)</f>
        <v>906.25</v>
      </c>
    </row>
    <row r="13" spans="1:11" ht="17.25" customHeight="1">
      <c r="A13" s="10"/>
      <c r="B13" s="11" t="s">
        <v>18</v>
      </c>
      <c r="C13" s="4">
        <f>SUM(D13:E13)</f>
        <v>900</v>
      </c>
      <c r="D13" s="9">
        <v>900</v>
      </c>
      <c r="E13" s="9"/>
      <c r="F13" s="4">
        <f t="shared" ref="F13:F44" si="1">SUM(G13:H13)</f>
        <v>900</v>
      </c>
      <c r="G13" s="9">
        <v>900</v>
      </c>
      <c r="H13" s="9"/>
      <c r="I13" s="4">
        <f t="shared" ref="I13:I43" si="2">SUM(J13:K13)</f>
        <v>896</v>
      </c>
      <c r="J13" s="9">
        <v>896</v>
      </c>
      <c r="K13" s="9">
        <v>0</v>
      </c>
    </row>
    <row r="14" spans="1:11" ht="17.25" customHeight="1">
      <c r="A14" s="10"/>
      <c r="B14" s="11" t="s">
        <v>19</v>
      </c>
      <c r="C14" s="4">
        <f t="shared" ref="C14:C44" si="3">SUM(D14:E14)</f>
        <v>250</v>
      </c>
      <c r="D14" s="9">
        <v>250</v>
      </c>
      <c r="E14" s="9"/>
      <c r="F14" s="4">
        <f t="shared" si="1"/>
        <v>250</v>
      </c>
      <c r="G14" s="9">
        <v>250</v>
      </c>
      <c r="H14" s="9"/>
      <c r="I14" s="4">
        <f t="shared" si="2"/>
        <v>88.4</v>
      </c>
      <c r="J14" s="9">
        <v>88.4</v>
      </c>
      <c r="K14" s="9"/>
    </row>
    <row r="15" spans="1:11" ht="17.25" customHeight="1">
      <c r="A15" s="10"/>
      <c r="B15" s="11" t="s">
        <v>122</v>
      </c>
      <c r="C15" s="4">
        <f t="shared" si="3"/>
        <v>1978</v>
      </c>
      <c r="D15" s="9">
        <v>0</v>
      </c>
      <c r="E15" s="9">
        <f>E18</f>
        <v>1978</v>
      </c>
      <c r="F15" s="4">
        <f t="shared" si="1"/>
        <v>0</v>
      </c>
      <c r="G15" s="9"/>
      <c r="H15" s="9"/>
      <c r="I15" s="4">
        <f t="shared" si="2"/>
        <v>0</v>
      </c>
      <c r="J15" s="9"/>
      <c r="K15" s="9"/>
    </row>
    <row r="16" spans="1:11" ht="17.25" customHeight="1">
      <c r="A16" s="10"/>
      <c r="B16" s="12" t="s">
        <v>123</v>
      </c>
      <c r="C16" s="4">
        <f t="shared" si="3"/>
        <v>0</v>
      </c>
      <c r="D16" s="9"/>
      <c r="E16" s="9"/>
      <c r="F16" s="4">
        <f t="shared" si="1"/>
        <v>0</v>
      </c>
      <c r="G16" s="9"/>
      <c r="H16" s="9"/>
      <c r="I16" s="4">
        <f t="shared" si="2"/>
        <v>0</v>
      </c>
      <c r="J16" s="9"/>
      <c r="K16" s="9"/>
    </row>
    <row r="17" spans="1:13" ht="27.75" customHeight="1">
      <c r="A17" s="10"/>
      <c r="B17" s="11" t="s">
        <v>20</v>
      </c>
      <c r="C17" s="4">
        <f t="shared" si="3"/>
        <v>0</v>
      </c>
      <c r="D17" s="9"/>
      <c r="E17" s="9"/>
      <c r="F17" s="4">
        <f t="shared" si="1"/>
        <v>0</v>
      </c>
      <c r="G17" s="9"/>
      <c r="H17" s="9"/>
      <c r="I17" s="4">
        <f t="shared" si="2"/>
        <v>0</v>
      </c>
      <c r="J17" s="9"/>
      <c r="K17" s="9">
        <f>SUM(K18:K19)</f>
        <v>0</v>
      </c>
    </row>
    <row r="18" spans="1:13" ht="17.25" customHeight="1">
      <c r="A18" s="10"/>
      <c r="B18" s="11" t="s">
        <v>122</v>
      </c>
      <c r="C18" s="4">
        <f t="shared" si="3"/>
        <v>1978</v>
      </c>
      <c r="D18" s="9">
        <v>0</v>
      </c>
      <c r="E18" s="9">
        <v>1978</v>
      </c>
      <c r="F18" s="4">
        <f t="shared" si="1"/>
        <v>1978</v>
      </c>
      <c r="G18" s="9"/>
      <c r="H18" s="9">
        <v>1978</v>
      </c>
      <c r="I18" s="4">
        <f t="shared" si="2"/>
        <v>0</v>
      </c>
      <c r="J18" s="9"/>
      <c r="K18" s="9"/>
    </row>
    <row r="19" spans="1:13" ht="17.25" customHeight="1">
      <c r="A19" s="10"/>
      <c r="B19" s="46" t="s">
        <v>124</v>
      </c>
      <c r="C19" s="4">
        <f>C20</f>
        <v>7396</v>
      </c>
      <c r="D19" s="9">
        <f>D20</f>
        <v>7396</v>
      </c>
      <c r="E19" s="9"/>
      <c r="F19" s="4">
        <f t="shared" si="1"/>
        <v>7396</v>
      </c>
      <c r="G19" s="9">
        <v>7396</v>
      </c>
      <c r="H19" s="9"/>
      <c r="I19" s="4">
        <f t="shared" si="2"/>
        <v>7368</v>
      </c>
      <c r="J19" s="9">
        <v>7368</v>
      </c>
      <c r="K19" s="9"/>
    </row>
    <row r="20" spans="1:13" ht="17.25" customHeight="1">
      <c r="A20" s="10"/>
      <c r="B20" s="46" t="s">
        <v>125</v>
      </c>
      <c r="C20" s="4">
        <f>D20</f>
        <v>7396</v>
      </c>
      <c r="D20" s="9">
        <v>7396</v>
      </c>
      <c r="E20" s="9"/>
      <c r="F20" s="4"/>
      <c r="G20" s="9"/>
      <c r="H20" s="9"/>
      <c r="I20" s="4"/>
      <c r="J20" s="9"/>
      <c r="K20" s="9"/>
    </row>
    <row r="21" spans="1:13" ht="17.25" customHeight="1">
      <c r="A21" s="10"/>
      <c r="B21" s="12" t="s">
        <v>21</v>
      </c>
      <c r="C21" s="4">
        <f t="shared" si="3"/>
        <v>2900</v>
      </c>
      <c r="D21" s="9">
        <v>2900</v>
      </c>
      <c r="E21" s="9"/>
      <c r="F21" s="4">
        <f t="shared" si="1"/>
        <v>2900</v>
      </c>
      <c r="G21" s="9">
        <v>2900</v>
      </c>
      <c r="H21" s="9"/>
      <c r="I21" s="4">
        <f t="shared" si="2"/>
        <v>2727</v>
      </c>
      <c r="J21" s="9">
        <v>2727</v>
      </c>
      <c r="K21" s="9"/>
    </row>
    <row r="22" spans="1:13" ht="17.25" customHeight="1">
      <c r="A22" s="10"/>
      <c r="B22" s="12" t="s">
        <v>22</v>
      </c>
      <c r="C22" s="4">
        <f t="shared" si="3"/>
        <v>1550</v>
      </c>
      <c r="D22" s="9">
        <v>1550</v>
      </c>
      <c r="E22" s="9"/>
      <c r="F22" s="4">
        <f t="shared" si="1"/>
        <v>1550</v>
      </c>
      <c r="G22" s="9">
        <v>1550</v>
      </c>
      <c r="H22" s="9"/>
      <c r="I22" s="4">
        <f t="shared" si="2"/>
        <v>1549</v>
      </c>
      <c r="J22" s="9">
        <v>1549</v>
      </c>
      <c r="K22" s="9">
        <v>0</v>
      </c>
    </row>
    <row r="23" spans="1:13" ht="24.75" customHeight="1">
      <c r="A23" s="10"/>
      <c r="B23" s="12" t="s">
        <v>23</v>
      </c>
      <c r="C23" s="4">
        <f t="shared" si="3"/>
        <v>15330</v>
      </c>
      <c r="D23" s="9">
        <v>15330</v>
      </c>
      <c r="E23" s="9"/>
      <c r="F23" s="4">
        <f t="shared" si="1"/>
        <v>15330</v>
      </c>
      <c r="G23" s="9">
        <v>15330</v>
      </c>
      <c r="H23" s="9"/>
      <c r="I23" s="4">
        <f t="shared" si="2"/>
        <v>15280</v>
      </c>
      <c r="J23" s="9">
        <v>15280</v>
      </c>
      <c r="K23" s="9"/>
      <c r="M23" t="s">
        <v>126</v>
      </c>
    </row>
    <row r="24" spans="1:13" ht="17.25" customHeight="1">
      <c r="A24" s="10"/>
      <c r="B24" s="11" t="s">
        <v>24</v>
      </c>
      <c r="C24" s="13">
        <f t="shared" si="3"/>
        <v>880</v>
      </c>
      <c r="D24" s="9">
        <f>D25+D26+D27</f>
        <v>880</v>
      </c>
      <c r="E24" s="9">
        <f t="shared" ref="E24" si="4">SUM(E25:E26)</f>
        <v>0</v>
      </c>
      <c r="F24" s="13">
        <f t="shared" si="1"/>
        <v>880</v>
      </c>
      <c r="G24" s="9">
        <f>G25+G26+G27</f>
        <v>880</v>
      </c>
      <c r="H24" s="9">
        <f t="shared" ref="H24" si="5">SUM(H25:H26)</f>
        <v>0</v>
      </c>
      <c r="I24" s="13">
        <f t="shared" si="2"/>
        <v>620</v>
      </c>
      <c r="J24" s="9">
        <f>J25+J26+J27</f>
        <v>620</v>
      </c>
      <c r="K24" s="9">
        <f t="shared" ref="K24" si="6">SUM(K25:K26)</f>
        <v>0</v>
      </c>
    </row>
    <row r="25" spans="1:13" ht="17.25" customHeight="1">
      <c r="A25" s="10"/>
      <c r="B25" s="11" t="s">
        <v>25</v>
      </c>
      <c r="C25" s="13">
        <f t="shared" si="3"/>
        <v>130</v>
      </c>
      <c r="D25" s="9">
        <v>130</v>
      </c>
      <c r="E25" s="9"/>
      <c r="F25" s="13">
        <f t="shared" si="1"/>
        <v>130</v>
      </c>
      <c r="G25" s="9">
        <v>130</v>
      </c>
      <c r="H25" s="9"/>
      <c r="I25" s="13">
        <f t="shared" si="2"/>
        <v>66</v>
      </c>
      <c r="J25" s="9">
        <v>66</v>
      </c>
      <c r="K25" s="9"/>
    </row>
    <row r="26" spans="1:13" ht="17.25" customHeight="1">
      <c r="A26" s="10"/>
      <c r="B26" s="11" t="s">
        <v>26</v>
      </c>
      <c r="C26" s="13">
        <f t="shared" si="3"/>
        <v>600</v>
      </c>
      <c r="D26" s="9">
        <v>600</v>
      </c>
      <c r="E26" s="9"/>
      <c r="F26" s="13">
        <f t="shared" si="1"/>
        <v>600</v>
      </c>
      <c r="G26" s="9">
        <v>600</v>
      </c>
      <c r="H26" s="9"/>
      <c r="I26" s="13">
        <f t="shared" si="2"/>
        <v>494</v>
      </c>
      <c r="J26" s="9">
        <v>494</v>
      </c>
      <c r="K26" s="9">
        <v>0</v>
      </c>
    </row>
    <row r="27" spans="1:13" ht="17.25" customHeight="1">
      <c r="A27" s="10"/>
      <c r="B27" s="12" t="s">
        <v>101</v>
      </c>
      <c r="C27" s="13">
        <f t="shared" si="3"/>
        <v>150</v>
      </c>
      <c r="D27" s="9">
        <v>150</v>
      </c>
      <c r="E27" s="9"/>
      <c r="F27" s="13">
        <f t="shared" si="1"/>
        <v>150</v>
      </c>
      <c r="G27" s="9">
        <v>150</v>
      </c>
      <c r="H27" s="9"/>
      <c r="I27" s="13">
        <f t="shared" si="2"/>
        <v>60</v>
      </c>
      <c r="J27" s="9">
        <v>60</v>
      </c>
      <c r="K27" s="9"/>
    </row>
    <row r="28" spans="1:13" ht="17.25" customHeight="1">
      <c r="A28" s="10"/>
      <c r="B28" s="11" t="s">
        <v>27</v>
      </c>
      <c r="C28" s="4">
        <f t="shared" si="3"/>
        <v>24050</v>
      </c>
      <c r="D28" s="9">
        <f>SUM(D29:D31)</f>
        <v>19800</v>
      </c>
      <c r="E28" s="9">
        <f>SUM(E29:E31)</f>
        <v>4250</v>
      </c>
      <c r="F28" s="4">
        <f t="shared" si="1"/>
        <v>24050</v>
      </c>
      <c r="G28" s="9">
        <f>G29+G30+G31</f>
        <v>19800</v>
      </c>
      <c r="H28" s="9">
        <f>SUM(H29:H31)</f>
        <v>4250</v>
      </c>
      <c r="I28" s="4">
        <f t="shared" si="2"/>
        <v>19650.25</v>
      </c>
      <c r="J28" s="9">
        <f>SUM(J29:J31)</f>
        <v>18744</v>
      </c>
      <c r="K28" s="9">
        <f>SUM(K29:K31)</f>
        <v>906.25</v>
      </c>
    </row>
    <row r="29" spans="1:13" ht="17.25" customHeight="1">
      <c r="A29" s="10"/>
      <c r="B29" s="11" t="s">
        <v>28</v>
      </c>
      <c r="C29" s="4">
        <f t="shared" si="3"/>
        <v>800</v>
      </c>
      <c r="D29" s="9">
        <v>800</v>
      </c>
      <c r="E29" s="9"/>
      <c r="F29" s="4">
        <f t="shared" si="1"/>
        <v>800</v>
      </c>
      <c r="G29" s="9">
        <v>800</v>
      </c>
      <c r="H29" s="9"/>
      <c r="I29" s="4">
        <f t="shared" si="2"/>
        <v>721</v>
      </c>
      <c r="J29" s="9">
        <v>721</v>
      </c>
      <c r="K29" s="9"/>
    </row>
    <row r="30" spans="1:13" ht="17.25" customHeight="1">
      <c r="A30" s="10"/>
      <c r="B30" s="12" t="s">
        <v>29</v>
      </c>
      <c r="C30" s="4">
        <f t="shared" si="3"/>
        <v>5500</v>
      </c>
      <c r="D30" s="9">
        <v>5000</v>
      </c>
      <c r="E30" s="9">
        <v>500</v>
      </c>
      <c r="F30" s="4">
        <f t="shared" si="1"/>
        <v>5500</v>
      </c>
      <c r="G30" s="9">
        <v>5000</v>
      </c>
      <c r="H30" s="9">
        <v>500</v>
      </c>
      <c r="I30" s="4">
        <f t="shared" si="2"/>
        <v>4631</v>
      </c>
      <c r="J30" s="9">
        <v>4631</v>
      </c>
      <c r="K30" s="9"/>
    </row>
    <row r="31" spans="1:13" ht="17.25" customHeight="1">
      <c r="A31" s="10"/>
      <c r="B31" s="12" t="s">
        <v>102</v>
      </c>
      <c r="C31" s="4">
        <f t="shared" si="3"/>
        <v>17750</v>
      </c>
      <c r="D31" s="9">
        <v>14000</v>
      </c>
      <c r="E31" s="9">
        <v>3750</v>
      </c>
      <c r="F31" s="4">
        <f t="shared" si="1"/>
        <v>17750</v>
      </c>
      <c r="G31" s="9">
        <v>14000</v>
      </c>
      <c r="H31" s="9">
        <v>3750</v>
      </c>
      <c r="I31" s="4">
        <f t="shared" si="2"/>
        <v>14298.25</v>
      </c>
      <c r="J31" s="9">
        <v>13392</v>
      </c>
      <c r="K31" s="9">
        <v>906.25</v>
      </c>
    </row>
    <row r="32" spans="1:13" ht="17.25" customHeight="1">
      <c r="A32" s="10" t="s">
        <v>30</v>
      </c>
      <c r="B32" s="11" t="s">
        <v>31</v>
      </c>
      <c r="C32" s="4">
        <f t="shared" si="3"/>
        <v>0</v>
      </c>
      <c r="D32" s="9"/>
      <c r="E32" s="9"/>
      <c r="F32" s="4">
        <f t="shared" si="1"/>
        <v>0</v>
      </c>
      <c r="G32" s="9"/>
      <c r="H32" s="9"/>
      <c r="I32" s="4">
        <f t="shared" si="2"/>
        <v>0</v>
      </c>
      <c r="J32" s="9"/>
      <c r="K32" s="9"/>
    </row>
    <row r="33" spans="1:11" ht="17.25" customHeight="1">
      <c r="A33" s="10" t="s">
        <v>32</v>
      </c>
      <c r="B33" s="11" t="s">
        <v>33</v>
      </c>
      <c r="C33" s="4">
        <f t="shared" si="3"/>
        <v>838</v>
      </c>
      <c r="D33" s="9">
        <v>838</v>
      </c>
      <c r="E33" s="9"/>
      <c r="F33" s="4">
        <f t="shared" si="1"/>
        <v>838</v>
      </c>
      <c r="G33" s="9">
        <v>838</v>
      </c>
      <c r="H33" s="9"/>
      <c r="I33" s="4">
        <f t="shared" si="2"/>
        <v>830.5</v>
      </c>
      <c r="J33" s="9">
        <v>830.5</v>
      </c>
      <c r="K33" s="9"/>
    </row>
    <row r="34" spans="1:11" ht="26.25" customHeight="1">
      <c r="A34" s="10" t="s">
        <v>34</v>
      </c>
      <c r="B34" s="12" t="s">
        <v>35</v>
      </c>
      <c r="C34" s="4">
        <f t="shared" si="3"/>
        <v>4000</v>
      </c>
      <c r="D34" s="9">
        <v>4000</v>
      </c>
      <c r="E34" s="9"/>
      <c r="F34" s="4">
        <f t="shared" si="1"/>
        <v>4000</v>
      </c>
      <c r="G34" s="9">
        <v>4000</v>
      </c>
      <c r="H34" s="9"/>
      <c r="I34" s="4">
        <f t="shared" si="2"/>
        <v>4000</v>
      </c>
      <c r="J34" s="9">
        <v>4000</v>
      </c>
      <c r="K34" s="9"/>
    </row>
    <row r="35" spans="1:11" ht="26.25" customHeight="1">
      <c r="A35" s="10" t="s">
        <v>36</v>
      </c>
      <c r="B35" s="12" t="s">
        <v>37</v>
      </c>
      <c r="C35" s="4">
        <f t="shared" si="3"/>
        <v>2300</v>
      </c>
      <c r="D35" s="9">
        <v>2300</v>
      </c>
      <c r="E35" s="9"/>
      <c r="F35" s="4">
        <f t="shared" si="1"/>
        <v>2300</v>
      </c>
      <c r="G35" s="9">
        <v>2300</v>
      </c>
      <c r="H35" s="9">
        <f t="shared" ref="H35" si="7">SUM(H36:H37)</f>
        <v>0</v>
      </c>
      <c r="I35" s="4">
        <f t="shared" si="2"/>
        <v>1680</v>
      </c>
      <c r="J35" s="9">
        <f t="shared" ref="J35:K35" si="8">SUM(J36:J37)</f>
        <v>1680</v>
      </c>
      <c r="K35" s="9">
        <f t="shared" si="8"/>
        <v>0</v>
      </c>
    </row>
    <row r="36" spans="1:11" ht="17.25" customHeight="1">
      <c r="A36" s="10"/>
      <c r="B36" s="12" t="s">
        <v>38</v>
      </c>
      <c r="C36" s="4">
        <f t="shared" si="3"/>
        <v>0</v>
      </c>
      <c r="D36" s="9"/>
      <c r="E36" s="9"/>
      <c r="F36" s="4">
        <f t="shared" si="1"/>
        <v>0</v>
      </c>
      <c r="G36" s="9"/>
      <c r="H36" s="9"/>
      <c r="I36" s="4">
        <f t="shared" si="2"/>
        <v>0</v>
      </c>
      <c r="J36" s="9"/>
      <c r="K36" s="9"/>
    </row>
    <row r="37" spans="1:11" ht="17.25" customHeight="1">
      <c r="A37" s="10"/>
      <c r="B37" s="12" t="s">
        <v>39</v>
      </c>
      <c r="C37" s="4">
        <f t="shared" si="3"/>
        <v>2300</v>
      </c>
      <c r="D37" s="9">
        <v>2300</v>
      </c>
      <c r="E37" s="9">
        <v>0</v>
      </c>
      <c r="F37" s="4">
        <f t="shared" si="1"/>
        <v>2300</v>
      </c>
      <c r="G37" s="9">
        <v>2300</v>
      </c>
      <c r="H37" s="9"/>
      <c r="I37" s="4">
        <f t="shared" si="2"/>
        <v>1680</v>
      </c>
      <c r="J37" s="9">
        <v>1680</v>
      </c>
      <c r="K37" s="9"/>
    </row>
    <row r="38" spans="1:11" ht="17.25" customHeight="1">
      <c r="A38" s="10" t="s">
        <v>40</v>
      </c>
      <c r="B38" s="12" t="s">
        <v>41</v>
      </c>
      <c r="C38" s="4">
        <f t="shared" si="3"/>
        <v>76308</v>
      </c>
      <c r="D38" s="9">
        <f>SUM(D39:D42)</f>
        <v>76308</v>
      </c>
      <c r="E38" s="9"/>
      <c r="F38" s="4">
        <f t="shared" si="1"/>
        <v>76308</v>
      </c>
      <c r="G38" s="9">
        <f>G39+G40+G41</f>
        <v>76308</v>
      </c>
      <c r="H38" s="9">
        <f>SUM(H39:H42)</f>
        <v>0</v>
      </c>
      <c r="I38" s="4">
        <f t="shared" si="2"/>
        <v>70143</v>
      </c>
      <c r="J38" s="9">
        <f>SUM(J39:J42)</f>
        <v>70143</v>
      </c>
      <c r="K38" s="9">
        <f>SUM(K39:K42)</f>
        <v>0</v>
      </c>
    </row>
    <row r="39" spans="1:11" ht="24.75" customHeight="1">
      <c r="A39" s="10"/>
      <c r="B39" s="12" t="s">
        <v>42</v>
      </c>
      <c r="C39" s="4">
        <f t="shared" si="3"/>
        <v>71308</v>
      </c>
      <c r="D39" s="9">
        <v>71308</v>
      </c>
      <c r="E39" s="9"/>
      <c r="F39" s="4">
        <f>SUM(G39:H39)</f>
        <v>71308</v>
      </c>
      <c r="G39" s="9">
        <v>71308</v>
      </c>
      <c r="H39" s="9"/>
      <c r="I39" s="4">
        <f t="shared" si="2"/>
        <v>66143</v>
      </c>
      <c r="J39" s="9">
        <v>66143</v>
      </c>
      <c r="K39" s="9"/>
    </row>
    <row r="40" spans="1:11" ht="24.75" customHeight="1">
      <c r="A40" s="10"/>
      <c r="B40" s="12" t="s">
        <v>103</v>
      </c>
      <c r="C40" s="4">
        <f t="shared" si="3"/>
        <v>4000</v>
      </c>
      <c r="D40" s="9">
        <v>4000</v>
      </c>
      <c r="E40" s="9"/>
      <c r="F40" s="4">
        <f>SUM(G40:H40)</f>
        <v>4000</v>
      </c>
      <c r="G40" s="9">
        <v>4000</v>
      </c>
      <c r="H40" s="9"/>
      <c r="I40" s="4">
        <f>J40</f>
        <v>4000</v>
      </c>
      <c r="J40" s="9">
        <v>4000</v>
      </c>
      <c r="K40" s="9"/>
    </row>
    <row r="41" spans="1:11" ht="17.25" customHeight="1">
      <c r="A41" s="10"/>
      <c r="B41" s="24" t="s">
        <v>43</v>
      </c>
      <c r="C41" s="4">
        <f t="shared" si="3"/>
        <v>1000</v>
      </c>
      <c r="D41" s="9">
        <v>1000</v>
      </c>
      <c r="E41" s="9">
        <v>0</v>
      </c>
      <c r="F41" s="4">
        <f t="shared" si="1"/>
        <v>1000</v>
      </c>
      <c r="G41" s="9">
        <v>1000</v>
      </c>
      <c r="H41" s="9"/>
      <c r="I41" s="4">
        <f t="shared" si="2"/>
        <v>0</v>
      </c>
      <c r="J41" s="9"/>
      <c r="K41" s="9"/>
    </row>
    <row r="42" spans="1:11" ht="17.25" customHeight="1">
      <c r="A42" s="10"/>
      <c r="B42" s="12" t="s">
        <v>44</v>
      </c>
      <c r="C42" s="4">
        <f t="shared" si="3"/>
        <v>0</v>
      </c>
      <c r="D42" s="9">
        <v>0</v>
      </c>
      <c r="E42" s="9"/>
      <c r="F42" s="4">
        <f t="shared" si="1"/>
        <v>0</v>
      </c>
      <c r="G42" s="9"/>
      <c r="H42" s="9"/>
      <c r="I42" s="4">
        <f t="shared" si="2"/>
        <v>0</v>
      </c>
      <c r="J42" s="9"/>
      <c r="K42" s="9"/>
    </row>
    <row r="43" spans="1:11" ht="17.25" customHeight="1">
      <c r="A43" s="1">
        <v>3</v>
      </c>
      <c r="B43" s="12" t="s">
        <v>45</v>
      </c>
      <c r="C43" s="4">
        <f t="shared" si="3"/>
        <v>0</v>
      </c>
      <c r="D43" s="9"/>
      <c r="E43" s="9"/>
      <c r="F43" s="4">
        <f t="shared" si="1"/>
        <v>0</v>
      </c>
      <c r="G43" s="9"/>
      <c r="H43" s="9"/>
      <c r="I43" s="4">
        <f t="shared" si="2"/>
        <v>0</v>
      </c>
      <c r="J43" s="9"/>
      <c r="K43" s="9"/>
    </row>
    <row r="44" spans="1:11" ht="17.25" customHeight="1">
      <c r="A44" s="1">
        <v>4</v>
      </c>
      <c r="B44" s="11" t="s">
        <v>46</v>
      </c>
      <c r="C44" s="4">
        <f t="shared" si="3"/>
        <v>1760</v>
      </c>
      <c r="D44" s="9">
        <v>1760</v>
      </c>
      <c r="E44" s="9"/>
      <c r="F44" s="4">
        <f t="shared" si="1"/>
        <v>1760</v>
      </c>
      <c r="G44" s="9">
        <v>1760</v>
      </c>
      <c r="H44" s="9"/>
      <c r="I44" s="4">
        <f>J44</f>
        <v>1750</v>
      </c>
      <c r="J44" s="9">
        <v>1750</v>
      </c>
      <c r="K44" s="9"/>
    </row>
    <row r="45" spans="1:11" ht="17.25" customHeight="1" thickBot="1">
      <c r="A45" s="14"/>
      <c r="B45" s="15" t="s">
        <v>47</v>
      </c>
      <c r="C45" s="16">
        <f>SUM(C44,C43,C9,C6)</f>
        <v>254078</v>
      </c>
      <c r="D45" s="17">
        <f>D6+D9+D44</f>
        <v>239900</v>
      </c>
      <c r="E45" s="17">
        <f>SUM(E43:E44,E6:E9)</f>
        <v>14178</v>
      </c>
      <c r="F45" s="16">
        <f>G45+H45</f>
        <v>254078</v>
      </c>
      <c r="G45" s="17">
        <f>G6+G9+G44</f>
        <v>239900</v>
      </c>
      <c r="H45" s="17">
        <f>SUM(H43:H44,H6:H9)</f>
        <v>14178</v>
      </c>
      <c r="I45" s="16">
        <f>I6+I9+I44</f>
        <v>238250.15</v>
      </c>
      <c r="J45" s="17">
        <f>J6+J9</f>
        <v>229543.9</v>
      </c>
      <c r="K45" s="17">
        <f>SUM(K43:K44,K6:K9)</f>
        <v>6956.25</v>
      </c>
    </row>
    <row r="46" spans="1:11" ht="17.25" customHeight="1">
      <c r="A46" s="18"/>
      <c r="B46" s="19" t="s">
        <v>6</v>
      </c>
      <c r="C46" s="25">
        <f>SUM(D46:E46)</f>
        <v>239900</v>
      </c>
      <c r="D46" s="26">
        <v>239900</v>
      </c>
      <c r="E46" s="26"/>
      <c r="F46" s="25">
        <f t="shared" ref="F46:F48" si="9">SUM(G46:H46)</f>
        <v>0</v>
      </c>
      <c r="G46" s="26"/>
      <c r="H46" s="25"/>
      <c r="I46" s="25">
        <f>I45</f>
        <v>238250.15</v>
      </c>
      <c r="J46" s="26">
        <v>229544</v>
      </c>
      <c r="K46" s="25">
        <f>K45</f>
        <v>6956.25</v>
      </c>
    </row>
    <row r="47" spans="1:11" ht="17.25" customHeight="1">
      <c r="A47" s="1"/>
      <c r="B47" s="20" t="s">
        <v>48</v>
      </c>
      <c r="C47" s="21">
        <f t="shared" ref="C47:C48" si="10">SUM(D47:E47)</f>
        <v>12200</v>
      </c>
      <c r="D47" s="22"/>
      <c r="E47" s="22">
        <v>12200</v>
      </c>
      <c r="F47" s="21">
        <f t="shared" si="9"/>
        <v>12200</v>
      </c>
      <c r="G47" s="22"/>
      <c r="H47" s="21">
        <v>12200</v>
      </c>
      <c r="I47" s="21">
        <f>K47</f>
        <v>6191</v>
      </c>
      <c r="J47" s="22"/>
      <c r="K47" s="21">
        <v>6191</v>
      </c>
    </row>
    <row r="48" spans="1:11" ht="17.25" customHeight="1">
      <c r="A48" s="1"/>
      <c r="B48" s="19" t="s">
        <v>49</v>
      </c>
      <c r="C48" s="21">
        <f t="shared" si="10"/>
        <v>1978</v>
      </c>
      <c r="D48" s="22"/>
      <c r="E48" s="22">
        <v>1978</v>
      </c>
      <c r="F48" s="21">
        <f t="shared" si="9"/>
        <v>0</v>
      </c>
      <c r="G48" s="22"/>
      <c r="H48" s="21"/>
      <c r="I48" s="21">
        <f t="shared" ref="I48" si="11">SUM(J48:K48)</f>
        <v>0</v>
      </c>
      <c r="J48" s="22"/>
      <c r="K48" s="21"/>
    </row>
  </sheetData>
  <mergeCells count="6">
    <mergeCell ref="A1:K1"/>
    <mergeCell ref="C2:E2"/>
    <mergeCell ref="F2:H2"/>
    <mergeCell ref="I2:K2"/>
    <mergeCell ref="A2:A3"/>
    <mergeCell ref="B2:B3"/>
  </mergeCells>
  <pageMargins left="0.45" right="0" top="0.5" bottom="0.5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topLeftCell="A7" workbookViewId="0">
      <selection activeCell="E13" sqref="E13"/>
    </sheetView>
  </sheetViews>
  <sheetFormatPr defaultRowHeight="15"/>
  <cols>
    <col min="1" max="1" width="5.85546875" style="33" customWidth="1"/>
    <col min="2" max="2" width="31.28515625" style="33" customWidth="1"/>
    <col min="3" max="3" width="16.42578125" style="33" customWidth="1"/>
    <col min="4" max="4" width="33" style="33" customWidth="1"/>
    <col min="5" max="5" width="21" style="33" customWidth="1"/>
    <col min="6" max="6" width="32.5703125" style="33" customWidth="1"/>
    <col min="7" max="16384" width="9.140625" style="33"/>
  </cols>
  <sheetData>
    <row r="1" spans="1:6" ht="25.5" customHeight="1">
      <c r="A1" s="64" t="s">
        <v>99</v>
      </c>
      <c r="B1" s="64"/>
      <c r="C1" s="64"/>
      <c r="D1" s="64"/>
      <c r="E1" s="64"/>
      <c r="F1" s="64"/>
    </row>
    <row r="2" spans="1:6" ht="30" customHeight="1">
      <c r="A2" s="56" t="s">
        <v>66</v>
      </c>
      <c r="B2" s="57"/>
      <c r="C2" s="56" t="s">
        <v>106</v>
      </c>
      <c r="D2" s="58"/>
      <c r="E2" s="57"/>
      <c r="F2" s="39" t="s">
        <v>107</v>
      </c>
    </row>
    <row r="3" spans="1:6" ht="27.75" customHeight="1">
      <c r="A3" s="56" t="s">
        <v>67</v>
      </c>
      <c r="B3" s="57"/>
      <c r="C3" s="56" t="s">
        <v>106</v>
      </c>
      <c r="D3" s="58"/>
      <c r="E3" s="58"/>
      <c r="F3" s="57"/>
    </row>
    <row r="4" spans="1:6" ht="143.25" customHeight="1">
      <c r="A4" s="56" t="s">
        <v>50</v>
      </c>
      <c r="B4" s="57"/>
      <c r="C4" s="61" t="s">
        <v>127</v>
      </c>
      <c r="D4" s="62"/>
      <c r="E4" s="62"/>
      <c r="F4" s="63"/>
    </row>
    <row r="5" spans="1:6" ht="87" customHeight="1">
      <c r="A5" s="56" t="s">
        <v>68</v>
      </c>
      <c r="B5" s="57"/>
      <c r="C5" s="56" t="s">
        <v>108</v>
      </c>
      <c r="D5" s="57"/>
      <c r="E5" s="39" t="s">
        <v>69</v>
      </c>
      <c r="F5" s="40" t="s">
        <v>112</v>
      </c>
    </row>
    <row r="6" spans="1:6" ht="51.75" customHeight="1">
      <c r="A6" s="56" t="s">
        <v>70</v>
      </c>
      <c r="B6" s="58"/>
      <c r="C6" s="57"/>
      <c r="D6" s="56" t="s">
        <v>71</v>
      </c>
      <c r="E6" s="57"/>
      <c r="F6" s="59" t="s">
        <v>53</v>
      </c>
    </row>
    <row r="7" spans="1:6" s="35" customFormat="1" ht="38.25">
      <c r="A7" s="41" t="s">
        <v>72</v>
      </c>
      <c r="B7" s="39" t="s">
        <v>51</v>
      </c>
      <c r="C7" s="39" t="s">
        <v>73</v>
      </c>
      <c r="D7" s="39" t="s">
        <v>74</v>
      </c>
      <c r="E7" s="39" t="s">
        <v>52</v>
      </c>
      <c r="F7" s="60"/>
    </row>
    <row r="8" spans="1:6" ht="70.5" customHeight="1">
      <c r="A8" s="40">
        <v>1</v>
      </c>
      <c r="B8" s="40" t="s">
        <v>109</v>
      </c>
      <c r="C8" s="42" t="s">
        <v>117</v>
      </c>
      <c r="D8" s="42" t="s">
        <v>118</v>
      </c>
      <c r="E8" s="44">
        <v>0</v>
      </c>
      <c r="F8" s="40"/>
    </row>
    <row r="9" spans="1:6" ht="30" customHeight="1">
      <c r="A9" s="40">
        <v>2</v>
      </c>
      <c r="B9" s="40" t="s">
        <v>110</v>
      </c>
      <c r="C9" s="40">
        <v>152</v>
      </c>
      <c r="D9" s="40">
        <v>152</v>
      </c>
      <c r="E9" s="40"/>
      <c r="F9" s="40"/>
    </row>
    <row r="10" spans="1:6" ht="159.75" customHeight="1">
      <c r="A10" s="40">
        <v>3</v>
      </c>
      <c r="B10" s="40" t="s">
        <v>111</v>
      </c>
      <c r="C10" s="40" t="s">
        <v>128</v>
      </c>
      <c r="D10" s="40" t="s">
        <v>130</v>
      </c>
      <c r="E10" s="40"/>
      <c r="F10" s="40"/>
    </row>
    <row r="11" spans="1:6" ht="30" customHeight="1">
      <c r="A11" s="40">
        <v>4</v>
      </c>
      <c r="B11" s="40"/>
      <c r="C11" s="40"/>
      <c r="D11" s="40"/>
      <c r="E11" s="40"/>
      <c r="F11" s="40"/>
    </row>
    <row r="12" spans="1:6">
      <c r="A12" s="43"/>
      <c r="B12" s="43"/>
      <c r="C12" s="43"/>
      <c r="D12" s="43"/>
      <c r="E12" s="43"/>
      <c r="F12" s="43"/>
    </row>
    <row r="13" spans="1:6" ht="21.75" customHeight="1">
      <c r="A13" s="43"/>
      <c r="B13" s="43" t="s">
        <v>75</v>
      </c>
      <c r="C13" s="43" t="s">
        <v>113</v>
      </c>
      <c r="D13" s="43"/>
      <c r="E13" s="43"/>
      <c r="F13" s="43"/>
    </row>
    <row r="14" spans="1:6" ht="25.5" customHeight="1">
      <c r="A14" s="43"/>
      <c r="B14" s="43" t="s">
        <v>100</v>
      </c>
      <c r="C14" s="43" t="s">
        <v>114</v>
      </c>
      <c r="D14" s="43"/>
      <c r="E14" s="43"/>
      <c r="F14" s="43"/>
    </row>
    <row r="15" spans="1:6">
      <c r="A15" s="43"/>
      <c r="B15" s="43"/>
      <c r="C15" s="43"/>
      <c r="D15" s="43"/>
      <c r="E15" s="43"/>
      <c r="F15" s="43"/>
    </row>
  </sheetData>
  <mergeCells count="12">
    <mergeCell ref="A4:B4"/>
    <mergeCell ref="C4:F4"/>
    <mergeCell ref="A1:F1"/>
    <mergeCell ref="A2:B2"/>
    <mergeCell ref="C2:E2"/>
    <mergeCell ref="A3:B3"/>
    <mergeCell ref="C3:F3"/>
    <mergeCell ref="A5:B5"/>
    <mergeCell ref="C5:D5"/>
    <mergeCell ref="A6:C6"/>
    <mergeCell ref="D6:E6"/>
    <mergeCell ref="F6:F7"/>
  </mergeCells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selection activeCell="D24" sqref="D24"/>
    </sheetView>
  </sheetViews>
  <sheetFormatPr defaultRowHeight="15"/>
  <cols>
    <col min="1" max="1" width="42.42578125" customWidth="1"/>
    <col min="2" max="4" width="17.5703125" customWidth="1"/>
  </cols>
  <sheetData>
    <row r="1" spans="1:7" ht="36" customHeight="1">
      <c r="A1" s="65" t="s">
        <v>129</v>
      </c>
      <c r="B1" s="65"/>
      <c r="C1" s="65"/>
      <c r="D1" s="65"/>
    </row>
    <row r="2" spans="1:7" ht="44.25" customHeight="1">
      <c r="A2" s="34" t="s">
        <v>104</v>
      </c>
      <c r="B2" s="34" t="s">
        <v>76</v>
      </c>
      <c r="C2" s="34" t="s">
        <v>77</v>
      </c>
      <c r="D2" s="34" t="s">
        <v>78</v>
      </c>
      <c r="E2" s="36"/>
      <c r="F2" s="36"/>
      <c r="G2" s="36"/>
    </row>
    <row r="3" spans="1:7" ht="16.5" customHeight="1">
      <c r="A3" s="23" t="s">
        <v>79</v>
      </c>
      <c r="B3" s="37">
        <f>C3+D3</f>
        <v>235735</v>
      </c>
      <c r="C3" s="37">
        <f>C4+C8+C9</f>
        <v>6191</v>
      </c>
      <c r="D3" s="37">
        <f>D4+D8+D9</f>
        <v>229544</v>
      </c>
    </row>
    <row r="4" spans="1:7" ht="16.5" customHeight="1">
      <c r="A4" s="23" t="s">
        <v>80</v>
      </c>
      <c r="B4" s="37">
        <f t="shared" ref="B4:B27" si="0">C4+D4</f>
        <v>235735</v>
      </c>
      <c r="C4" s="37">
        <f>C5+C6+C7</f>
        <v>6191</v>
      </c>
      <c r="D4" s="37">
        <f>D5+D6+D7</f>
        <v>229544</v>
      </c>
    </row>
    <row r="5" spans="1:7" ht="16.5" customHeight="1">
      <c r="A5" s="23" t="s">
        <v>81</v>
      </c>
      <c r="B5" s="37">
        <f t="shared" si="0"/>
        <v>229544</v>
      </c>
      <c r="C5" s="37"/>
      <c r="D5" s="37">
        <v>229544</v>
      </c>
    </row>
    <row r="6" spans="1:7" ht="16.5" customHeight="1">
      <c r="A6" s="23" t="s">
        <v>82</v>
      </c>
      <c r="B6" s="37">
        <f t="shared" si="0"/>
        <v>6191</v>
      </c>
      <c r="C6" s="37">
        <v>6191</v>
      </c>
      <c r="D6" s="37"/>
    </row>
    <row r="7" spans="1:7" ht="16.5" customHeight="1">
      <c r="A7" s="23" t="s">
        <v>83</v>
      </c>
      <c r="B7" s="37">
        <f t="shared" si="0"/>
        <v>0</v>
      </c>
      <c r="C7" s="37"/>
      <c r="D7" s="37"/>
    </row>
    <row r="8" spans="1:7" ht="16.5" customHeight="1">
      <c r="A8" s="23" t="s">
        <v>84</v>
      </c>
      <c r="B8" s="37">
        <f t="shared" si="0"/>
        <v>0</v>
      </c>
      <c r="C8" s="37"/>
      <c r="D8" s="37"/>
    </row>
    <row r="9" spans="1:7" ht="16.5" customHeight="1">
      <c r="A9" s="23" t="s">
        <v>85</v>
      </c>
      <c r="B9" s="37">
        <f t="shared" si="0"/>
        <v>0</v>
      </c>
      <c r="C9" s="37"/>
      <c r="D9" s="37"/>
    </row>
    <row r="10" spans="1:7" ht="16.5" customHeight="1">
      <c r="A10" s="23" t="s">
        <v>86</v>
      </c>
      <c r="B10" s="37">
        <f t="shared" si="0"/>
        <v>0</v>
      </c>
      <c r="C10" s="37"/>
      <c r="D10" s="37"/>
    </row>
    <row r="11" spans="1:7" ht="16.5" customHeight="1">
      <c r="A11" s="23" t="s">
        <v>87</v>
      </c>
      <c r="B11" s="37">
        <f t="shared" si="0"/>
        <v>0</v>
      </c>
      <c r="C11" s="37"/>
      <c r="D11" s="37"/>
    </row>
    <row r="12" spans="1:7" ht="16.5" customHeight="1">
      <c r="A12" s="23" t="s">
        <v>88</v>
      </c>
      <c r="B12" s="37">
        <f t="shared" si="0"/>
        <v>0</v>
      </c>
      <c r="C12" s="37"/>
      <c r="D12" s="37"/>
    </row>
    <row r="13" spans="1:7" ht="16.5" customHeight="1">
      <c r="A13" s="23" t="s">
        <v>89</v>
      </c>
      <c r="B13" s="37">
        <f t="shared" si="0"/>
        <v>238250</v>
      </c>
      <c r="C13" s="37">
        <f>C14+C22+C23</f>
        <v>6956</v>
      </c>
      <c r="D13" s="37">
        <f>D14+D22+D23</f>
        <v>231294</v>
      </c>
    </row>
    <row r="14" spans="1:7" ht="16.5" customHeight="1">
      <c r="A14" s="23" t="s">
        <v>90</v>
      </c>
      <c r="B14" s="37">
        <f t="shared" si="0"/>
        <v>236500</v>
      </c>
      <c r="C14" s="37">
        <f>C15+C16+C17+C18+C19+C20+C21</f>
        <v>6956</v>
      </c>
      <c r="D14" s="37">
        <f>D15+D16+D17+D18+D19+D20+D21</f>
        <v>229544</v>
      </c>
    </row>
    <row r="15" spans="1:7" ht="16.5" customHeight="1">
      <c r="A15" s="23" t="s">
        <v>91</v>
      </c>
      <c r="B15" s="37">
        <f t="shared" si="0"/>
        <v>102188</v>
      </c>
      <c r="C15" s="37"/>
      <c r="D15" s="38">
        <v>102188</v>
      </c>
    </row>
    <row r="16" spans="1:7" ht="16.5" customHeight="1">
      <c r="A16" s="23" t="s">
        <v>92</v>
      </c>
      <c r="B16" s="37">
        <f t="shared" si="0"/>
        <v>134312</v>
      </c>
      <c r="C16" s="37">
        <v>6956</v>
      </c>
      <c r="D16" s="38">
        <v>127356</v>
      </c>
    </row>
    <row r="17" spans="1:4" ht="16.5" customHeight="1">
      <c r="A17" s="23" t="s">
        <v>93</v>
      </c>
      <c r="B17" s="37">
        <f t="shared" si="0"/>
        <v>0</v>
      </c>
      <c r="C17" s="37"/>
      <c r="D17" s="37"/>
    </row>
    <row r="18" spans="1:4" ht="16.5" customHeight="1">
      <c r="A18" s="23" t="s">
        <v>94</v>
      </c>
      <c r="B18" s="37">
        <f t="shared" si="0"/>
        <v>0</v>
      </c>
      <c r="C18" s="37"/>
      <c r="D18" s="37"/>
    </row>
    <row r="19" spans="1:4" ht="16.5" customHeight="1">
      <c r="A19" s="23" t="s">
        <v>83</v>
      </c>
      <c r="B19" s="37">
        <f t="shared" si="0"/>
        <v>0</v>
      </c>
      <c r="C19" s="37"/>
      <c r="D19" s="37"/>
    </row>
    <row r="20" spans="1:4" ht="16.5" customHeight="1">
      <c r="A20" s="23" t="s">
        <v>95</v>
      </c>
      <c r="B20" s="37">
        <f t="shared" si="0"/>
        <v>0</v>
      </c>
      <c r="C20" s="37"/>
      <c r="D20" s="37"/>
    </row>
    <row r="21" spans="1:4" ht="16.5" customHeight="1">
      <c r="A21" s="23" t="s">
        <v>96</v>
      </c>
      <c r="B21" s="37">
        <f t="shared" si="0"/>
        <v>0</v>
      </c>
      <c r="C21" s="37"/>
      <c r="D21" s="37"/>
    </row>
    <row r="22" spans="1:4" ht="16.5" customHeight="1">
      <c r="A22" s="23" t="s">
        <v>97</v>
      </c>
      <c r="B22" s="37">
        <f t="shared" si="0"/>
        <v>1750</v>
      </c>
      <c r="C22" s="37"/>
      <c r="D22" s="37">
        <v>1750</v>
      </c>
    </row>
    <row r="23" spans="1:4" ht="16.5" customHeight="1">
      <c r="A23" s="23" t="s">
        <v>85</v>
      </c>
      <c r="B23" s="37">
        <f t="shared" si="0"/>
        <v>0</v>
      </c>
      <c r="C23" s="37"/>
      <c r="D23" s="37"/>
    </row>
    <row r="24" spans="1:4" ht="16.5" customHeight="1">
      <c r="A24" s="23" t="s">
        <v>86</v>
      </c>
      <c r="B24" s="37">
        <f t="shared" si="0"/>
        <v>0</v>
      </c>
      <c r="C24" s="37"/>
      <c r="D24" s="37"/>
    </row>
    <row r="25" spans="1:4" ht="16.5" customHeight="1">
      <c r="A25" s="23" t="s">
        <v>87</v>
      </c>
      <c r="B25" s="37">
        <f t="shared" si="0"/>
        <v>0</v>
      </c>
      <c r="C25" s="37"/>
      <c r="D25" s="37"/>
    </row>
    <row r="26" spans="1:4" ht="16.5" customHeight="1">
      <c r="A26" s="23" t="s">
        <v>88</v>
      </c>
      <c r="B26" s="37">
        <f t="shared" si="0"/>
        <v>0</v>
      </c>
      <c r="C26" s="37"/>
      <c r="D26" s="37"/>
    </row>
    <row r="27" spans="1:4" ht="16.5" customHeight="1">
      <c r="A27" s="23" t="s">
        <v>98</v>
      </c>
      <c r="B27" s="37">
        <f t="shared" si="0"/>
        <v>0</v>
      </c>
      <c r="C27" s="37"/>
      <c r="D27" s="37"/>
    </row>
    <row r="29" spans="1:4" ht="22.5" customHeight="1">
      <c r="A29" s="33" t="s">
        <v>75</v>
      </c>
    </row>
    <row r="30" spans="1:4" ht="29.25" customHeight="1">
      <c r="A30" s="33" t="s">
        <v>100</v>
      </c>
    </row>
  </sheetData>
  <mergeCells count="1">
    <mergeCell ref="A1:D1"/>
  </mergeCells>
  <pageMargins left="0.45" right="0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2:K12"/>
  <sheetViews>
    <sheetView tabSelected="1" workbookViewId="0">
      <selection activeCell="M5" sqref="M5"/>
    </sheetView>
  </sheetViews>
  <sheetFormatPr defaultRowHeight="15"/>
  <cols>
    <col min="1" max="1" width="5.85546875" customWidth="1"/>
    <col min="2" max="2" width="15.85546875" customWidth="1"/>
    <col min="3" max="3" width="21.85546875" customWidth="1"/>
    <col min="4" max="4" width="12.42578125" customWidth="1"/>
    <col min="5" max="5" width="11.42578125" customWidth="1"/>
    <col min="6" max="7" width="15.28515625" customWidth="1"/>
    <col min="8" max="8" width="11.42578125" customWidth="1"/>
    <col min="9" max="9" width="14.85546875" customWidth="1"/>
    <col min="10" max="10" width="12.42578125" customWidth="1"/>
    <col min="11" max="11" width="13.85546875" customWidth="1"/>
  </cols>
  <sheetData>
    <row r="2" spans="2:11">
      <c r="B2" s="66" t="s">
        <v>54</v>
      </c>
      <c r="C2" s="66"/>
      <c r="D2" s="66"/>
      <c r="E2" s="66"/>
      <c r="F2" s="66"/>
      <c r="G2" s="66"/>
      <c r="H2" s="66"/>
      <c r="I2" s="66"/>
      <c r="J2" s="66"/>
      <c r="K2" s="66"/>
    </row>
    <row r="3" spans="2:11" ht="18.75"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2:11" ht="15.75" thickBot="1">
      <c r="B4" s="28"/>
      <c r="I4" s="67" t="s">
        <v>131</v>
      </c>
      <c r="J4" s="67"/>
      <c r="K4" s="67"/>
    </row>
    <row r="5" spans="2:11" ht="87.75" customHeight="1" thickBot="1">
      <c r="B5" s="29" t="s">
        <v>55</v>
      </c>
      <c r="C5" s="30" t="s">
        <v>56</v>
      </c>
      <c r="D5" s="30" t="s">
        <v>57</v>
      </c>
      <c r="E5" s="30" t="s">
        <v>58</v>
      </c>
      <c r="F5" s="30" t="s">
        <v>59</v>
      </c>
      <c r="G5" s="30" t="s">
        <v>60</v>
      </c>
      <c r="H5" s="30" t="s">
        <v>10</v>
      </c>
      <c r="I5" s="30" t="s">
        <v>61</v>
      </c>
      <c r="J5" s="30" t="s">
        <v>62</v>
      </c>
      <c r="K5" s="30" t="s">
        <v>63</v>
      </c>
    </row>
    <row r="6" spans="2:11" ht="70.5" customHeight="1" thickBot="1">
      <c r="B6" s="29" t="s">
        <v>64</v>
      </c>
      <c r="C6" s="31" t="s">
        <v>105</v>
      </c>
      <c r="D6" s="30" t="s">
        <v>65</v>
      </c>
      <c r="E6" s="21">
        <v>6191</v>
      </c>
      <c r="F6" s="16">
        <v>229544</v>
      </c>
      <c r="G6" s="30">
        <v>16</v>
      </c>
      <c r="H6" s="4">
        <v>102188</v>
      </c>
      <c r="I6" s="30">
        <v>1</v>
      </c>
      <c r="J6" s="30">
        <v>6050</v>
      </c>
      <c r="K6" s="30">
        <v>128262</v>
      </c>
    </row>
    <row r="7" spans="2:11">
      <c r="B7" s="32"/>
      <c r="C7" s="32"/>
    </row>
    <row r="8" spans="2:11">
      <c r="B8" s="66"/>
      <c r="C8" s="66"/>
      <c r="D8" s="66"/>
      <c r="E8" s="66"/>
      <c r="F8" s="66"/>
      <c r="G8" s="66"/>
      <c r="H8" s="66"/>
      <c r="I8" s="66"/>
      <c r="J8" s="66"/>
      <c r="K8" s="66"/>
    </row>
    <row r="9" spans="2:11">
      <c r="C9" s="68"/>
      <c r="D9" s="68"/>
      <c r="E9" s="68"/>
      <c r="F9" s="68"/>
      <c r="G9" s="68"/>
      <c r="H9" s="68"/>
    </row>
    <row r="10" spans="2:11">
      <c r="B10" t="s">
        <v>115</v>
      </c>
    </row>
    <row r="12" spans="2:11">
      <c r="B12" t="s">
        <v>116</v>
      </c>
    </row>
  </sheetData>
  <mergeCells count="4">
    <mergeCell ref="B2:K2"/>
    <mergeCell ref="I4:K4"/>
    <mergeCell ref="B8:K8"/>
    <mergeCell ref="C9:H9"/>
  </mergeCells>
  <pageMargins left="0.7" right="0.7" top="0.46" bottom="0.16" header="0.61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შესრულება</vt:lpstr>
      <vt:lpstr>პროგრამულის შესრულება</vt:lpstr>
      <vt:lpstr>ბიუჯეტის შესრულება</vt:lpstr>
      <vt:lpstr>აუდიტის ფორმა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pc</cp:lastModifiedBy>
  <cp:lastPrinted>2024-01-06T17:29:52Z</cp:lastPrinted>
  <dcterms:created xsi:type="dcterms:W3CDTF">2020-05-29T07:25:40Z</dcterms:created>
  <dcterms:modified xsi:type="dcterms:W3CDTF">2024-01-06T17:30:13Z</dcterms:modified>
</cp:coreProperties>
</file>