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New folder\"/>
    </mc:Choice>
  </mc:AlternateContent>
  <xr:revisionPtr revIDLastSave="0" documentId="13_ncr:1_{47C80909-A1D3-47DC-A915-12F9A2F2C6A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ბიუჯეტი" sheetId="3" r:id="rId1"/>
    <sheet name="შესრულება" sheetId="1" r:id="rId2"/>
  </sheets>
  <definedNames>
    <definedName name="_xlnm._FilterDatabase" localSheetId="1" hidden="1">შესრულება!$C$3:$E$3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  <c r="F49" i="1"/>
  <c r="F46" i="1"/>
  <c r="G42" i="1"/>
  <c r="F42" i="1" s="1"/>
  <c r="F41" i="1"/>
  <c r="F40" i="1"/>
  <c r="G39" i="1"/>
  <c r="F39" i="1" s="1"/>
  <c r="F38" i="1"/>
  <c r="G37" i="1"/>
  <c r="F37" i="1" s="1"/>
  <c r="H36" i="1"/>
  <c r="F35" i="1"/>
  <c r="F34" i="1"/>
  <c r="H33" i="1"/>
  <c r="G33" i="1"/>
  <c r="F33" i="1" s="1"/>
  <c r="F32" i="1"/>
  <c r="F31" i="1"/>
  <c r="F30" i="1"/>
  <c r="G29" i="1"/>
  <c r="F29" i="1" s="1"/>
  <c r="G28" i="1"/>
  <c r="F28" i="1"/>
  <c r="F27" i="1"/>
  <c r="H26" i="1"/>
  <c r="G25" i="1"/>
  <c r="F25" i="1" s="1"/>
  <c r="F24" i="1"/>
  <c r="H23" i="1"/>
  <c r="G23" i="1"/>
  <c r="F23" i="1" s="1"/>
  <c r="F22" i="1"/>
  <c r="F21" i="1"/>
  <c r="F20" i="1"/>
  <c r="G19" i="1"/>
  <c r="F19" i="1" s="1"/>
  <c r="H18" i="1"/>
  <c r="H14" i="1" s="1"/>
  <c r="F18" i="1"/>
  <c r="F17" i="1"/>
  <c r="F16" i="1"/>
  <c r="F15" i="1"/>
  <c r="F14" i="1"/>
  <c r="F13" i="1"/>
  <c r="F12" i="1"/>
  <c r="F10" i="1"/>
  <c r="F9" i="1"/>
  <c r="G6" i="1"/>
  <c r="F6" i="1" s="1"/>
  <c r="J39" i="1"/>
  <c r="J37" i="1"/>
  <c r="J29" i="1"/>
  <c r="J28" i="1"/>
  <c r="J25" i="1"/>
  <c r="J6" i="1"/>
  <c r="D42" i="1"/>
  <c r="C45" i="1"/>
  <c r="C44" i="1"/>
  <c r="C43" i="1"/>
  <c r="H11" i="1" l="1"/>
  <c r="H8" i="1" s="1"/>
  <c r="H47" i="1" s="1"/>
  <c r="G26" i="1"/>
  <c r="F26" i="1" s="1"/>
  <c r="G36" i="1"/>
  <c r="F36" i="1" s="1"/>
  <c r="G11" i="1" l="1"/>
  <c r="J19" i="1"/>
  <c r="J42" i="1"/>
  <c r="F11" i="1" l="1"/>
  <c r="G8" i="1"/>
  <c r="F8" i="1" l="1"/>
  <c r="G47" i="1"/>
  <c r="C50" i="1"/>
  <c r="C49" i="1"/>
  <c r="C46" i="1"/>
  <c r="C42" i="1"/>
  <c r="C41" i="1"/>
  <c r="C40" i="1"/>
  <c r="C39" i="1"/>
  <c r="C38" i="1"/>
  <c r="C37" i="1"/>
  <c r="E36" i="1"/>
  <c r="C35" i="1"/>
  <c r="C34" i="1"/>
  <c r="E33" i="1"/>
  <c r="C33" i="1"/>
  <c r="C32" i="1"/>
  <c r="C31" i="1"/>
  <c r="C30" i="1"/>
  <c r="C29" i="1"/>
  <c r="C28" i="1"/>
  <c r="C27" i="1"/>
  <c r="E26" i="1"/>
  <c r="D26" i="1"/>
  <c r="D11" i="1" s="1"/>
  <c r="C25" i="1"/>
  <c r="C24" i="1"/>
  <c r="E23" i="1"/>
  <c r="C23" i="1"/>
  <c r="C22" i="1"/>
  <c r="C21" i="1"/>
  <c r="C20" i="1"/>
  <c r="C19" i="1"/>
  <c r="E18" i="1"/>
  <c r="E14" i="1" s="1"/>
  <c r="C18" i="1"/>
  <c r="C17" i="1"/>
  <c r="C16" i="1"/>
  <c r="C15" i="1"/>
  <c r="C14" i="1"/>
  <c r="D13" i="1"/>
  <c r="C13" i="1" s="1"/>
  <c r="C12" i="1"/>
  <c r="C10" i="1"/>
  <c r="C9" i="1"/>
  <c r="C7" i="1"/>
  <c r="C6" i="1"/>
  <c r="G48" i="1" l="1"/>
  <c r="F47" i="1"/>
  <c r="F48" i="1" s="1"/>
  <c r="C26" i="1"/>
  <c r="E8" i="1"/>
  <c r="C11" i="1"/>
  <c r="D36" i="1"/>
  <c r="C36" i="1" s="1"/>
  <c r="J33" i="1"/>
  <c r="I33" i="1" s="1"/>
  <c r="I50" i="1"/>
  <c r="I49" i="1"/>
  <c r="I46" i="1"/>
  <c r="I42" i="1"/>
  <c r="I41" i="1"/>
  <c r="I40" i="1"/>
  <c r="I39" i="1"/>
  <c r="I38" i="1"/>
  <c r="I37" i="1"/>
  <c r="K36" i="1"/>
  <c r="J36" i="1"/>
  <c r="I36" i="1" s="1"/>
  <c r="I35" i="1"/>
  <c r="I34" i="1"/>
  <c r="K33" i="1"/>
  <c r="I32" i="1"/>
  <c r="I31" i="1"/>
  <c r="I30" i="1"/>
  <c r="I29" i="1"/>
  <c r="I28" i="1"/>
  <c r="I27" i="1"/>
  <c r="K26" i="1"/>
  <c r="J26" i="1"/>
  <c r="I26" i="1" s="1"/>
  <c r="I25" i="1"/>
  <c r="I24" i="1"/>
  <c r="K23" i="1"/>
  <c r="J23" i="1"/>
  <c r="I22" i="1"/>
  <c r="I21" i="1"/>
  <c r="I20" i="1"/>
  <c r="I19" i="1"/>
  <c r="K18" i="1"/>
  <c r="K14" i="1" s="1"/>
  <c r="I18" i="1"/>
  <c r="I17" i="1"/>
  <c r="I16" i="1"/>
  <c r="I15" i="1"/>
  <c r="I14" i="1"/>
  <c r="I13" i="1"/>
  <c r="I12" i="1"/>
  <c r="I10" i="1"/>
  <c r="I9" i="1"/>
  <c r="I6" i="1"/>
  <c r="D8" i="1" l="1"/>
  <c r="I23" i="1"/>
  <c r="J11" i="1"/>
  <c r="K11" i="1"/>
  <c r="K8" i="1" s="1"/>
  <c r="K47" i="1" s="1"/>
  <c r="D40" i="3"/>
  <c r="D47" i="1" l="1"/>
  <c r="C8" i="1"/>
  <c r="I11" i="1"/>
  <c r="J8" i="1"/>
  <c r="C47" i="1" l="1"/>
  <c r="D48" i="1"/>
  <c r="C48" i="1" s="1"/>
  <c r="J47" i="1"/>
  <c r="J48" i="1" s="1"/>
  <c r="I8" i="1"/>
  <c r="I47" i="1" l="1"/>
  <c r="I48" i="1" s="1"/>
  <c r="C45" i="3"/>
  <c r="C44" i="3"/>
  <c r="C43" i="3"/>
  <c r="C40" i="3"/>
  <c r="C39" i="3"/>
  <c r="C38" i="3"/>
  <c r="C37" i="3"/>
  <c r="C36" i="3"/>
  <c r="E35" i="3"/>
  <c r="D35" i="3"/>
  <c r="C34" i="3"/>
  <c r="C33" i="3"/>
  <c r="E32" i="3"/>
  <c r="D32" i="3"/>
  <c r="C31" i="3"/>
  <c r="C30" i="3"/>
  <c r="C29" i="3"/>
  <c r="C28" i="3"/>
  <c r="C27" i="3"/>
  <c r="C26" i="3"/>
  <c r="E25" i="3"/>
  <c r="D25" i="3"/>
  <c r="C24" i="3"/>
  <c r="C23" i="3"/>
  <c r="E22" i="3"/>
  <c r="D22" i="3"/>
  <c r="C21" i="3"/>
  <c r="C20" i="3"/>
  <c r="C19" i="3"/>
  <c r="C18" i="3"/>
  <c r="E17" i="3"/>
  <c r="E13" i="3" s="1"/>
  <c r="D17" i="3"/>
  <c r="C16" i="3"/>
  <c r="C15" i="3"/>
  <c r="C14" i="3"/>
  <c r="C12" i="3"/>
  <c r="C11" i="3"/>
  <c r="C9" i="3"/>
  <c r="C8" i="3"/>
  <c r="C6" i="3"/>
  <c r="E10" i="3" l="1"/>
  <c r="E7" i="3" s="1"/>
  <c r="E42" i="3" s="1"/>
  <c r="C22" i="3"/>
  <c r="C32" i="3"/>
  <c r="C13" i="3"/>
  <c r="C17" i="3"/>
  <c r="C25" i="3"/>
  <c r="C35" i="3"/>
  <c r="D10" i="3"/>
  <c r="C10" i="3" l="1"/>
  <c r="D7" i="3"/>
  <c r="C7" i="3" l="1"/>
  <c r="C42" i="3" s="1"/>
  <c r="D42" i="3"/>
  <c r="D46" i="3" s="1"/>
</calcChain>
</file>

<file path=xl/sharedStrings.xml><?xml version="1.0" encoding="utf-8"?>
<sst xmlns="http://schemas.openxmlformats.org/spreadsheetml/2006/main" count="129" uniqueCount="70">
  <si>
    <t>N</t>
  </si>
  <si>
    <t>ხარჯების დასახელება</t>
  </si>
  <si>
    <t>წლიური გეგმა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</si>
  <si>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</si>
  <si>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</si>
  <si>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</si>
  <si>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</si>
  <si>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</si>
  <si>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</si>
  <si>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</si>
  <si>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</si>
  <si>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</si>
  <si>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</si>
  <si>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</si>
  <si>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</si>
  <si>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</si>
  <si>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</si>
  <si>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</si>
  <si>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</si>
  <si>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</si>
  <si>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</si>
  <si>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</si>
  <si>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</si>
  <si>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</si>
  <si>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</si>
  <si>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</si>
  <si>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</si>
  <si>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</si>
  <si>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</si>
  <si>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</si>
  <si>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</si>
  <si>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</si>
  <si>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შეშის შეძენის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</si>
  <si>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</si>
  <si>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</si>
  <si>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</si>
  <si>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</si>
  <si>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</si>
  <si>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</si>
  <si>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</si>
  <si>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</si>
  <si>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</si>
  <si>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</si>
  <si>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</si>
  <si>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</si>
  <si>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</si>
  <si>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საწევრო გადასახადი</t>
  </si>
  <si>
    <t xml:space="preserve"> - აუდიტის ხარჯი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</si>
  <si>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</si>
  <si>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</si>
  <si>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</si>
  <si>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</si>
  <si>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 xml:space="preserve">  -  საოფისე ინვენტარის შეძენა </t>
  </si>
  <si>
    <t xml:space="preserve">     სხვა მცირეფასიანი საოფისე ტექნიკისა და დამონტაჟების ხარჯი</t>
  </si>
  <si>
    <t xml:space="preserve">      სხვა საოფისე მცირეფასიანი ინვენტარის შეძენა</t>
  </si>
  <si>
    <t>შენიშვნა</t>
  </si>
  <si>
    <t>დირექტორი:</t>
  </si>
  <si>
    <t>შემსრულებელი:</t>
  </si>
  <si>
    <t>ავტომობილის შეძენა</t>
  </si>
  <si>
    <t>სხვა ხარჯი</t>
  </si>
  <si>
    <t>ა(ა)იპ - ონის მუნიციპალიტეტის საჭიდაო სკოლა</t>
  </si>
  <si>
    <t xml:space="preserve">  - ნორმატიული აქტების, ჟურნალ გაზეთების, საგამომცემლო სასტამბო ხარჯი</t>
  </si>
  <si>
    <t xml:space="preserve">         გაზი</t>
  </si>
  <si>
    <t xml:space="preserve">   - მუნიციპალური განვითარების სააგენტოს მომსახურება</t>
  </si>
  <si>
    <t>საჭიდაო სკოლის შენობის უზურფრუქტით გადმოცემის ხარჯი</t>
  </si>
  <si>
    <t>მობილური ტელეფონის შეძენის ხარჯი</t>
  </si>
  <si>
    <t>კომპიუტერი</t>
  </si>
  <si>
    <t>პრინტერი</t>
  </si>
  <si>
    <t>წარმომადგენლობითი ხარჯი</t>
  </si>
  <si>
    <t>ა(ა)იპ - ონის მუნიციპალიტეტის საჭიდაო სკოლა 2026 წლის III კვარტლის შესრულების ანგარიში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</si>
</sst>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a_r_i_-;\-* #,##0.00\ _L_a_r_i_-;_-* &quot;-&quot;??\ _L_a_r_i_-;_-@_-"/>
    <numFmt numFmtId="166" formatCode="#,##0.0000000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b/>
      <sz val="11"/>
      <color theme="1"/>
      <name val="Sylfaen"/>
      <family val="1"/>
    </font>
    <font>
      <b/>
      <sz val="10"/>
      <color rgb="FFFF0000"/>
      <name val="Sylfaen"/>
      <family val="1"/>
    </font>
    <font>
      <sz val="11"/>
      <color theme="1"/>
      <name val="Sylfaen"/>
      <family val="1"/>
    </font>
    <font>
      <sz val="10"/>
      <name val="Arial Cy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164" fontId="11" fillId="0" borderId="0" applyFont="0" applyFill="0" applyBorder="0" applyAlignment="0" applyProtection="0"/>
  </cellStyleXfs>
  <cellXfs count="58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wrapText="1"/>
    </xf>
    <xf numFmtId="0" fontId="3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center" vertical="center"/>
    </xf>
    <xf numFmtId="3" fontId="8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3" fontId="4" fillId="0" borderId="2" xfId="1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3" fontId="0" fillId="0" borderId="0" xfId="0" applyNumberFormat="1"/>
    <xf numFmtId="0" fontId="9" fillId="0" borderId="0" xfId="1" applyFont="1" applyAlignment="1">
      <alignment vertical="center"/>
    </xf>
    <xf numFmtId="0" fontId="9" fillId="0" borderId="0" xfId="1" applyFont="1"/>
    <xf numFmtId="0" fontId="3" fillId="0" borderId="10" xfId="1" applyFont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horizontal="center" vertical="center"/>
    </xf>
    <xf numFmtId="3" fontId="5" fillId="4" borderId="2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0" fontId="6" fillId="0" borderId="10" xfId="1" applyFont="1" applyBorder="1" applyAlignment="1">
      <alignment vertical="center"/>
    </xf>
    <xf numFmtId="3" fontId="3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3" fontId="3" fillId="5" borderId="2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>
      <alignment horizontal="center" vertical="center"/>
    </xf>
    <xf numFmtId="166" fontId="0" fillId="0" borderId="0" xfId="0" applyNumberFormat="1"/>
    <xf numFmtId="0" fontId="3" fillId="3" borderId="10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vertical="center"/>
    </xf>
    <xf numFmtId="3" fontId="5" fillId="3" borderId="10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opLeftCell="A10" workbookViewId="0">
      <selection activeCell="I35" sqref="I35:I42"/>
    </sheetView>
  </sheetViews>
  <sheetFormatPr defaultRowHeight="15"/>
  <cols>
    <col min="1" max="1" width="4" customWidth="1"/>
    <col min="2" max="2" width="55.5703125" customWidth="1"/>
    <col min="3" max="5" width="11.5703125" customWidth="1"/>
    <col min="6" max="6" width="16.140625" customWidth="1"/>
  </cols>
  <sheetData>
    <row r="1" spans="1:9" ht="31.5" customHeight="1">
      <c r="A1" s="46" t="s">
        <v>60</v>
      </c>
      <c r="B1" s="46"/>
      <c r="C1" s="46"/>
      <c r="D1" s="46"/>
      <c r="E1" s="46"/>
      <c r="F1" s="46"/>
    </row>
    <row r="2" spans="1:9" ht="24" customHeight="1">
      <c r="A2" s="50" t="s">
        <v>0</v>
      </c>
      <c r="B2" s="52" t="s">
        <v>1</v>
      </c>
      <c r="C2" s="47" t="s">
        <v>2</v>
      </c>
      <c r="D2" s="48"/>
      <c r="E2" s="49"/>
      <c r="F2" s="54" t="s">
        <v>55</v>
      </c>
    </row>
    <row r="3" spans="1:9" ht="24" customHeight="1" thickBot="1">
      <c r="A3" s="51"/>
      <c r="B3" s="53"/>
      <c r="C3" s="2" t="s">
        <v>5</v>
      </c>
      <c r="D3" s="2" t="s">
        <v>6</v>
      </c>
      <c r="E3" s="2" t="s">
        <v>7</v>
      </c>
      <c r="F3" s="55"/>
    </row>
    <row r="4" spans="1:9" ht="17.25" customHeight="1" thickTop="1">
      <c r="A4" s="3"/>
      <c r="B4" s="4" t="s">
        <v>8</v>
      </c>
      <c r="C4" s="5"/>
      <c r="D4" s="6"/>
      <c r="E4" s="6"/>
      <c r="F4" s="5"/>
    </row>
    <row r="5" spans="1:9" ht="17.25" customHeight="1">
      <c r="A5" s="1"/>
      <c r="B5" s="7" t="s">
        <v>9</v>
      </c>
      <c r="C5" s="5">
        <v>20</v>
      </c>
      <c r="D5" s="5"/>
      <c r="E5" s="5"/>
      <c r="F5" s="5"/>
    </row>
    <row r="6" spans="1:9" ht="17.25" customHeight="1">
      <c r="A6" s="1">
        <v>1</v>
      </c>
      <c r="B6" s="7" t="s">
        <v>10</v>
      </c>
      <c r="C6" s="5">
        <f t="shared" ref="C6:C40" si="0">D6+E6</f>
        <v>156680</v>
      </c>
      <c r="D6" s="8">
        <v>156680</v>
      </c>
      <c r="E6" s="8"/>
      <c r="F6" s="5"/>
    </row>
    <row r="7" spans="1:9" ht="17.25" customHeight="1">
      <c r="A7" s="29">
        <v>2</v>
      </c>
      <c r="B7" s="30" t="s">
        <v>11</v>
      </c>
      <c r="C7" s="31">
        <f t="shared" si="0"/>
        <v>43320</v>
      </c>
      <c r="D7" s="32">
        <f>SUM(D8:D10,D29:D32,D35)</f>
        <v>43320</v>
      </c>
      <c r="E7" s="32">
        <f>SUM(E8:E10,E29:E32,E35)</f>
        <v>0</v>
      </c>
      <c r="F7" s="31"/>
      <c r="G7" s="22"/>
    </row>
    <row r="8" spans="1:9">
      <c r="A8" s="9" t="s">
        <v>12</v>
      </c>
      <c r="B8" s="10" t="s">
        <v>13</v>
      </c>
      <c r="C8" s="5">
        <f t="shared" si="0"/>
        <v>0</v>
      </c>
      <c r="D8" s="8"/>
      <c r="E8" s="8"/>
      <c r="F8" s="5"/>
      <c r="G8" s="22"/>
    </row>
    <row r="9" spans="1:9">
      <c r="A9" s="33" t="s">
        <v>14</v>
      </c>
      <c r="B9" s="34" t="s">
        <v>15</v>
      </c>
      <c r="C9" s="27">
        <f t="shared" si="0"/>
        <v>180</v>
      </c>
      <c r="D9" s="28">
        <v>180</v>
      </c>
      <c r="E9" s="28"/>
      <c r="F9" s="27"/>
      <c r="G9" s="22"/>
    </row>
    <row r="10" spans="1:9">
      <c r="A10" s="33" t="s">
        <v>16</v>
      </c>
      <c r="B10" s="34" t="s">
        <v>17</v>
      </c>
      <c r="C10" s="27">
        <f t="shared" si="0"/>
        <v>1500</v>
      </c>
      <c r="D10" s="28">
        <f>SUM(D11:D13,D17,D19,D20:D22,D25)</f>
        <v>1500</v>
      </c>
      <c r="E10" s="28">
        <f>SUM(E11:E13,E17,E19,E20:E22,E25)</f>
        <v>0</v>
      </c>
      <c r="F10" s="27"/>
      <c r="G10" s="22"/>
      <c r="H10" s="22"/>
      <c r="I10" s="22"/>
    </row>
    <row r="11" spans="1:9">
      <c r="A11" s="9"/>
      <c r="B11" s="10" t="s">
        <v>18</v>
      </c>
      <c r="C11" s="5">
        <f t="shared" si="0"/>
        <v>500</v>
      </c>
      <c r="D11" s="8">
        <v>500</v>
      </c>
      <c r="E11" s="8"/>
      <c r="F11" s="5"/>
    </row>
    <row r="12" spans="1:9">
      <c r="A12" s="9"/>
      <c r="B12" s="10" t="s">
        <v>19</v>
      </c>
      <c r="C12" s="5">
        <f t="shared" si="0"/>
        <v>0</v>
      </c>
      <c r="D12" s="8"/>
      <c r="E12" s="8"/>
      <c r="F12" s="5"/>
    </row>
    <row r="13" spans="1:9" ht="26.25" customHeight="1">
      <c r="A13" s="9"/>
      <c r="B13" s="11" t="s">
        <v>20</v>
      </c>
      <c r="C13" s="5">
        <f t="shared" si="0"/>
        <v>0</v>
      </c>
      <c r="D13" s="8">
        <v>0</v>
      </c>
      <c r="E13" s="8">
        <f t="shared" ref="E13" si="1">SUM(E14:E18)</f>
        <v>0</v>
      </c>
      <c r="F13" s="5"/>
    </row>
    <row r="14" spans="1:9">
      <c r="A14" s="9"/>
      <c r="B14" s="11" t="s">
        <v>21</v>
      </c>
      <c r="C14" s="5">
        <f t="shared" si="0"/>
        <v>0</v>
      </c>
      <c r="D14" s="8">
        <v>0</v>
      </c>
      <c r="E14" s="8"/>
      <c r="F14" s="5"/>
    </row>
    <row r="15" spans="1:9">
      <c r="A15" s="9"/>
      <c r="B15" s="10" t="s">
        <v>22</v>
      </c>
      <c r="C15" s="5">
        <f t="shared" si="0"/>
        <v>0</v>
      </c>
      <c r="D15" s="8">
        <v>0</v>
      </c>
      <c r="E15" s="8"/>
      <c r="F15" s="5"/>
    </row>
    <row r="16" spans="1:9">
      <c r="A16" s="9"/>
      <c r="B16" s="10" t="s">
        <v>53</v>
      </c>
      <c r="C16" s="5">
        <f t="shared" si="0"/>
        <v>0</v>
      </c>
      <c r="D16" s="8"/>
      <c r="E16" s="8"/>
      <c r="F16" s="5"/>
    </row>
    <row r="17" spans="1:6">
      <c r="A17" s="9"/>
      <c r="B17" s="10" t="s">
        <v>52</v>
      </c>
      <c r="C17" s="5">
        <f t="shared" si="0"/>
        <v>0</v>
      </c>
      <c r="D17" s="8">
        <f>D18</f>
        <v>0</v>
      </c>
      <c r="E17" s="8">
        <f t="shared" ref="E17" si="2">E18</f>
        <v>0</v>
      </c>
      <c r="F17" s="5"/>
    </row>
    <row r="18" spans="1:6">
      <c r="A18" s="9"/>
      <c r="B18" s="11" t="s">
        <v>54</v>
      </c>
      <c r="C18" s="5">
        <f t="shared" si="0"/>
        <v>0</v>
      </c>
      <c r="D18" s="8"/>
      <c r="E18" s="8"/>
      <c r="F18" s="5"/>
    </row>
    <row r="19" spans="1:6">
      <c r="A19" s="9"/>
      <c r="B19" s="11" t="s">
        <v>23</v>
      </c>
      <c r="C19" s="5">
        <f t="shared" si="0"/>
        <v>0</v>
      </c>
      <c r="D19" s="8"/>
      <c r="E19" s="8"/>
      <c r="F19" s="5"/>
    </row>
    <row r="20" spans="1:6">
      <c r="A20" s="9"/>
      <c r="B20" s="11" t="s">
        <v>24</v>
      </c>
      <c r="C20" s="5">
        <f t="shared" si="0"/>
        <v>1000</v>
      </c>
      <c r="D20" s="8">
        <v>1000</v>
      </c>
      <c r="E20" s="8"/>
      <c r="F20" s="5"/>
    </row>
    <row r="21" spans="1:6" ht="25.5">
      <c r="A21" s="9"/>
      <c r="B21" s="11" t="s">
        <v>25</v>
      </c>
      <c r="C21" s="5">
        <f t="shared" si="0"/>
        <v>0</v>
      </c>
      <c r="D21" s="8">
        <v>0</v>
      </c>
      <c r="E21" s="8"/>
      <c r="F21" s="5"/>
    </row>
    <row r="22" spans="1:6">
      <c r="A22" s="33"/>
      <c r="B22" s="34" t="s">
        <v>26</v>
      </c>
      <c r="C22" s="27">
        <f t="shared" si="0"/>
        <v>0</v>
      </c>
      <c r="D22" s="28">
        <f t="shared" ref="D22:E22" si="3">SUM(D23:D24)</f>
        <v>0</v>
      </c>
      <c r="E22" s="28">
        <f t="shared" si="3"/>
        <v>0</v>
      </c>
      <c r="F22" s="27"/>
    </row>
    <row r="23" spans="1:6">
      <c r="A23" s="9"/>
      <c r="B23" s="10" t="s">
        <v>27</v>
      </c>
      <c r="C23" s="5">
        <f t="shared" si="0"/>
        <v>0</v>
      </c>
      <c r="D23" s="8"/>
      <c r="E23" s="8"/>
      <c r="F23" s="5"/>
    </row>
    <row r="24" spans="1:6">
      <c r="A24" s="9"/>
      <c r="B24" s="10" t="s">
        <v>28</v>
      </c>
      <c r="C24" s="5">
        <f t="shared" si="0"/>
        <v>0</v>
      </c>
      <c r="D24" s="8"/>
      <c r="E24" s="8"/>
      <c r="F24" s="5"/>
    </row>
    <row r="25" spans="1:6">
      <c r="A25" s="33"/>
      <c r="B25" s="34" t="s">
        <v>29</v>
      </c>
      <c r="C25" s="27">
        <f t="shared" si="0"/>
        <v>0</v>
      </c>
      <c r="D25" s="28">
        <f>SUM(D26:D28)</f>
        <v>0</v>
      </c>
      <c r="E25" s="28">
        <f>SUM(E26:E28)</f>
        <v>0</v>
      </c>
      <c r="F25" s="27"/>
    </row>
    <row r="26" spans="1:6">
      <c r="A26" s="9"/>
      <c r="B26" s="10" t="s">
        <v>30</v>
      </c>
      <c r="C26" s="5">
        <f t="shared" si="0"/>
        <v>0</v>
      </c>
      <c r="D26" s="8"/>
      <c r="E26" s="8"/>
      <c r="F26" s="5"/>
    </row>
    <row r="27" spans="1:6">
      <c r="A27" s="9"/>
      <c r="B27" s="11" t="s">
        <v>31</v>
      </c>
      <c r="C27" s="5">
        <f t="shared" si="0"/>
        <v>0</v>
      </c>
      <c r="D27" s="8"/>
      <c r="E27" s="8"/>
      <c r="F27" s="5"/>
    </row>
    <row r="28" spans="1:6">
      <c r="A28" s="9"/>
      <c r="B28" s="11" t="s">
        <v>32</v>
      </c>
      <c r="C28" s="5">
        <f t="shared" si="0"/>
        <v>0</v>
      </c>
      <c r="D28" s="8"/>
      <c r="E28" s="8"/>
      <c r="F28" s="5"/>
    </row>
    <row r="29" spans="1:6">
      <c r="A29" s="9" t="s">
        <v>33</v>
      </c>
      <c r="B29" s="10" t="s">
        <v>34</v>
      </c>
      <c r="C29" s="5">
        <f t="shared" si="0"/>
        <v>0</v>
      </c>
      <c r="D29" s="8">
        <v>0</v>
      </c>
      <c r="E29" s="8"/>
      <c r="F29" s="5"/>
    </row>
    <row r="30" spans="1:6">
      <c r="A30" s="9" t="s">
        <v>35</v>
      </c>
      <c r="B30" s="10" t="s">
        <v>36</v>
      </c>
      <c r="C30" s="5">
        <f t="shared" si="0"/>
        <v>1640</v>
      </c>
      <c r="D30" s="8">
        <v>1640</v>
      </c>
      <c r="E30" s="8"/>
      <c r="F30" s="5"/>
    </row>
    <row r="31" spans="1:6" ht="26.25" customHeight="1">
      <c r="A31" s="9" t="s">
        <v>37</v>
      </c>
      <c r="B31" s="11" t="s">
        <v>38</v>
      </c>
      <c r="C31" s="5">
        <f t="shared" si="0"/>
        <v>0</v>
      </c>
      <c r="D31" s="8">
        <v>0</v>
      </c>
      <c r="E31" s="8"/>
      <c r="F31" s="5"/>
    </row>
    <row r="32" spans="1:6" ht="26.25" customHeight="1">
      <c r="A32" s="33" t="s">
        <v>39</v>
      </c>
      <c r="B32" s="35" t="s">
        <v>40</v>
      </c>
      <c r="C32" s="27">
        <f t="shared" si="0"/>
        <v>0</v>
      </c>
      <c r="D32" s="28">
        <f t="shared" ref="D32:E32" si="4">SUM(D33:D34)</f>
        <v>0</v>
      </c>
      <c r="E32" s="28">
        <f t="shared" si="4"/>
        <v>0</v>
      </c>
      <c r="F32" s="27"/>
    </row>
    <row r="33" spans="1:6">
      <c r="A33" s="9"/>
      <c r="B33" s="11" t="s">
        <v>41</v>
      </c>
      <c r="C33" s="5">
        <f t="shared" si="0"/>
        <v>0</v>
      </c>
      <c r="D33" s="8"/>
      <c r="E33" s="8"/>
      <c r="F33" s="5"/>
    </row>
    <row r="34" spans="1:6">
      <c r="A34" s="9"/>
      <c r="B34" s="11" t="s">
        <v>42</v>
      </c>
      <c r="C34" s="5">
        <f t="shared" si="0"/>
        <v>0</v>
      </c>
      <c r="D34" s="8"/>
      <c r="E34" s="8"/>
      <c r="F34" s="5"/>
    </row>
    <row r="35" spans="1:6">
      <c r="A35" s="33" t="s">
        <v>43</v>
      </c>
      <c r="B35" s="35" t="s">
        <v>44</v>
      </c>
      <c r="C35" s="27">
        <f t="shared" si="0"/>
        <v>40000</v>
      </c>
      <c r="D35" s="28">
        <f>SUM(D36:D38)</f>
        <v>40000</v>
      </c>
      <c r="E35" s="28">
        <f>SUM(E36:E38)</f>
        <v>0</v>
      </c>
      <c r="F35" s="27"/>
    </row>
    <row r="36" spans="1:6" ht="25.5">
      <c r="A36" s="9"/>
      <c r="B36" s="11" t="s">
        <v>45</v>
      </c>
      <c r="C36" s="5">
        <f t="shared" si="0"/>
        <v>40000</v>
      </c>
      <c r="D36" s="8">
        <v>40000</v>
      </c>
      <c r="E36" s="8"/>
      <c r="F36" s="5"/>
    </row>
    <row r="37" spans="1:6">
      <c r="A37" s="9"/>
      <c r="B37" s="11" t="s">
        <v>46</v>
      </c>
      <c r="C37" s="5">
        <f t="shared" si="0"/>
        <v>0</v>
      </c>
      <c r="D37" s="8"/>
      <c r="E37" s="8"/>
      <c r="F37" s="5"/>
    </row>
    <row r="38" spans="1:6">
      <c r="A38" s="9"/>
      <c r="B38" s="11" t="s">
        <v>47</v>
      </c>
      <c r="C38" s="5">
        <f t="shared" si="0"/>
        <v>0</v>
      </c>
      <c r="D38" s="8"/>
      <c r="E38" s="8"/>
      <c r="F38" s="5"/>
    </row>
    <row r="39" spans="1:6" ht="17.25" customHeight="1">
      <c r="A39" s="26">
        <v>3</v>
      </c>
      <c r="B39" s="35" t="s">
        <v>59</v>
      </c>
      <c r="C39" s="27">
        <f t="shared" si="0"/>
        <v>0</v>
      </c>
      <c r="D39" s="28"/>
      <c r="E39" s="28"/>
      <c r="F39" s="27"/>
    </row>
    <row r="40" spans="1:6" ht="17.25" customHeight="1">
      <c r="A40" s="26">
        <v>4</v>
      </c>
      <c r="B40" s="34" t="s">
        <v>48</v>
      </c>
      <c r="C40" s="27">
        <f t="shared" si="0"/>
        <v>50000</v>
      </c>
      <c r="D40" s="28">
        <f>D41</f>
        <v>50000</v>
      </c>
      <c r="E40" s="28"/>
      <c r="F40" s="27"/>
    </row>
    <row r="41" spans="1:6" ht="17.25" customHeight="1">
      <c r="A41" s="25"/>
      <c r="B41" s="36" t="s">
        <v>58</v>
      </c>
      <c r="C41" s="37"/>
      <c r="D41" s="38">
        <v>50000</v>
      </c>
      <c r="E41" s="38"/>
      <c r="F41" s="37"/>
    </row>
    <row r="42" spans="1:6" ht="17.25" customHeight="1" thickBot="1">
      <c r="A42" s="12"/>
      <c r="B42" s="13" t="s">
        <v>49</v>
      </c>
      <c r="C42" s="14">
        <f>SUM(C40,C39,C7,C6)</f>
        <v>250000</v>
      </c>
      <c r="D42" s="15">
        <f>SUM(D40,D39,D7,D6)</f>
        <v>250000</v>
      </c>
      <c r="E42" s="15">
        <f>SUM(E40,E39,E7,E6)</f>
        <v>0</v>
      </c>
      <c r="F42" s="14"/>
    </row>
    <row r="43" spans="1:6" ht="17.25" customHeight="1">
      <c r="A43" s="16"/>
      <c r="B43" s="17" t="s">
        <v>6</v>
      </c>
      <c r="C43" s="18">
        <f>SUM(D43:E43)</f>
        <v>0</v>
      </c>
      <c r="D43" s="19"/>
      <c r="E43" s="19"/>
      <c r="F43" s="18"/>
    </row>
    <row r="44" spans="1:6" ht="17.25" customHeight="1">
      <c r="A44" s="1"/>
      <c r="B44" s="20" t="s">
        <v>50</v>
      </c>
      <c r="C44" s="18">
        <f t="shared" ref="C44:C45" si="5">SUM(D44:E44)</f>
        <v>0</v>
      </c>
      <c r="D44" s="19"/>
      <c r="E44" s="19"/>
      <c r="F44" s="21"/>
    </row>
    <row r="45" spans="1:6" ht="17.25" customHeight="1">
      <c r="A45" s="1"/>
      <c r="B45" s="17" t="s">
        <v>51</v>
      </c>
      <c r="C45" s="18">
        <f t="shared" si="5"/>
        <v>0</v>
      </c>
      <c r="D45" s="19"/>
      <c r="E45" s="19"/>
      <c r="F45" s="21"/>
    </row>
    <row r="46" spans="1:6">
      <c r="D46" s="22">
        <f>D42-D43</f>
        <v>250000</v>
      </c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3"/>
  <sheetViews>
    <sheetView tabSelected="1" workbookViewId="0">
      <selection activeCell="Q20" sqref="Q20"/>
    </sheetView>
  </sheetViews>
  <sheetFormatPr defaultRowHeight="15"/>
  <cols>
    <col min="1" max="1" width="4" customWidth="1"/>
    <col min="2" max="2" width="52.7109375" customWidth="1"/>
    <col min="3" max="9" width="10.85546875" customWidth="1"/>
    <col min="10" max="10" width="12.28515625" customWidth="1"/>
    <col min="11" max="11" width="10.85546875" customWidth="1"/>
    <col min="13" max="13" width="17.42578125" bestFit="1" customWidth="1"/>
  </cols>
  <sheetData>
    <row r="1" spans="1:12" ht="31.5" customHeight="1">
      <c r="A1" s="56" t="s">
        <v>69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2" ht="30" customHeight="1">
      <c r="A2" s="50" t="s">
        <v>0</v>
      </c>
      <c r="B2" s="52" t="s">
        <v>1</v>
      </c>
      <c r="C2" s="47" t="s">
        <v>2</v>
      </c>
      <c r="D2" s="48"/>
      <c r="E2" s="49"/>
      <c r="F2" s="57" t="s">
        <v>3</v>
      </c>
      <c r="G2" s="57"/>
      <c r="H2" s="57"/>
      <c r="I2" s="47" t="s">
        <v>4</v>
      </c>
      <c r="J2" s="48"/>
      <c r="K2" s="49"/>
    </row>
    <row r="3" spans="1:12" ht="24" customHeight="1" thickBot="1">
      <c r="A3" s="51"/>
      <c r="B3" s="53"/>
      <c r="C3" s="2" t="s">
        <v>5</v>
      </c>
      <c r="D3" s="2" t="s">
        <v>6</v>
      </c>
      <c r="E3" s="2" t="s">
        <v>7</v>
      </c>
      <c r="F3" s="2" t="s">
        <v>5</v>
      </c>
      <c r="G3" s="2" t="s">
        <v>6</v>
      </c>
      <c r="H3" s="2" t="s">
        <v>7</v>
      </c>
      <c r="I3" s="2" t="s">
        <v>5</v>
      </c>
      <c r="J3" s="2" t="s">
        <v>6</v>
      </c>
      <c r="K3" s="2" t="s">
        <v>7</v>
      </c>
    </row>
    <row r="4" spans="1:12" ht="17.25" customHeight="1" thickTop="1">
      <c r="A4" s="3"/>
      <c r="B4" s="4" t="s">
        <v>8</v>
      </c>
      <c r="C4" s="5">
        <v>65</v>
      </c>
      <c r="D4" s="6"/>
      <c r="E4" s="6"/>
      <c r="F4" s="5">
        <v>60</v>
      </c>
      <c r="G4" s="6"/>
      <c r="H4" s="6"/>
      <c r="I4" s="5">
        <v>60</v>
      </c>
      <c r="J4" s="6"/>
      <c r="K4" s="6"/>
    </row>
    <row r="5" spans="1:12" ht="17.25" customHeight="1">
      <c r="A5" s="1"/>
      <c r="B5" s="7" t="s">
        <v>9</v>
      </c>
      <c r="C5" s="5">
        <v>20</v>
      </c>
      <c r="D5" s="5"/>
      <c r="E5" s="5"/>
      <c r="F5" s="5">
        <v>20</v>
      </c>
      <c r="G5" s="5"/>
      <c r="H5" s="5"/>
      <c r="I5" s="5">
        <v>20</v>
      </c>
      <c r="J5" s="5"/>
      <c r="K5" s="5"/>
    </row>
    <row r="6" spans="1:12" ht="17.25" customHeight="1">
      <c r="A6" s="1">
        <v>1</v>
      </c>
      <c r="B6" s="7" t="s">
        <v>10</v>
      </c>
      <c r="C6" s="5">
        <f>D6</f>
        <v>175268</v>
      </c>
      <c r="D6" s="8">
        <v>175268</v>
      </c>
      <c r="E6" s="8"/>
      <c r="F6" s="5">
        <f>G6</f>
        <v>129833</v>
      </c>
      <c r="G6" s="8">
        <f>40140+44258+45435</f>
        <v>129833</v>
      </c>
      <c r="H6" s="8"/>
      <c r="I6" s="5">
        <f>J6</f>
        <v>129833</v>
      </c>
      <c r="J6" s="8">
        <f>40140+44258+45435</f>
        <v>129833</v>
      </c>
      <c r="K6" s="8"/>
    </row>
    <row r="7" spans="1:12" ht="17.25" customHeight="1">
      <c r="A7" s="1"/>
      <c r="B7" s="7"/>
      <c r="C7" s="5">
        <f>D7</f>
        <v>0</v>
      </c>
      <c r="D7" s="8">
        <v>0</v>
      </c>
      <c r="E7" s="8"/>
      <c r="F7" s="5"/>
      <c r="G7" s="8"/>
      <c r="H7" s="8"/>
      <c r="I7" s="5"/>
      <c r="J7" s="8"/>
      <c r="K7" s="8"/>
    </row>
    <row r="8" spans="1:12" ht="17.25" customHeight="1">
      <c r="A8" s="29">
        <v>2</v>
      </c>
      <c r="B8" s="30" t="s">
        <v>11</v>
      </c>
      <c r="C8" s="39">
        <f>D8+E8</f>
        <v>136532</v>
      </c>
      <c r="D8" s="32">
        <f>D10+D11+D31+D36+D30</f>
        <v>136532</v>
      </c>
      <c r="E8" s="32">
        <f>SUM(E9:E11,E30:E33,E36)</f>
        <v>0</v>
      </c>
      <c r="F8" s="39">
        <f t="shared" ref="F8:F42" si="0">G8</f>
        <v>95725.3</v>
      </c>
      <c r="G8" s="32">
        <f>SUM(G9:G11,G30:G33,G36)</f>
        <v>95725.3</v>
      </c>
      <c r="H8" s="32">
        <f>SUM(H9:H11,H30:H33,H36)</f>
        <v>0</v>
      </c>
      <c r="I8" s="39">
        <f t="shared" ref="I8:I47" si="1">J8</f>
        <v>95725.3</v>
      </c>
      <c r="J8" s="32">
        <f>SUM(J9:J11,J30:J33,J36)</f>
        <v>95725.3</v>
      </c>
      <c r="K8" s="32">
        <f>SUM(K9:K11,K30:K33,K36)</f>
        <v>0</v>
      </c>
    </row>
    <row r="9" spans="1:12" ht="17.25" customHeight="1">
      <c r="A9" s="9" t="s">
        <v>12</v>
      </c>
      <c r="B9" s="10" t="s">
        <v>13</v>
      </c>
      <c r="C9" s="5">
        <f t="shared" ref="C9:C46" si="2">D9</f>
        <v>0</v>
      </c>
      <c r="D9" s="8"/>
      <c r="E9" s="8"/>
      <c r="F9" s="5">
        <f t="shared" si="0"/>
        <v>0</v>
      </c>
      <c r="G9" s="8"/>
      <c r="H9" s="8"/>
      <c r="I9" s="5">
        <f t="shared" si="1"/>
        <v>0</v>
      </c>
      <c r="J9" s="8"/>
      <c r="K9" s="8"/>
    </row>
    <row r="10" spans="1:12" ht="17.25" customHeight="1">
      <c r="A10" s="33" t="s">
        <v>14</v>
      </c>
      <c r="B10" s="34" t="s">
        <v>15</v>
      </c>
      <c r="C10" s="27">
        <f t="shared" si="2"/>
        <v>3200</v>
      </c>
      <c r="D10" s="28">
        <v>3200</v>
      </c>
      <c r="E10" s="28"/>
      <c r="F10" s="27">
        <f t="shared" si="0"/>
        <v>320</v>
      </c>
      <c r="G10" s="28">
        <v>320</v>
      </c>
      <c r="H10" s="28"/>
      <c r="I10" s="27">
        <f t="shared" si="1"/>
        <v>320</v>
      </c>
      <c r="J10" s="28">
        <v>320</v>
      </c>
      <c r="K10" s="28"/>
    </row>
    <row r="11" spans="1:12" ht="17.25" customHeight="1">
      <c r="A11" s="33" t="s">
        <v>16</v>
      </c>
      <c r="B11" s="34" t="s">
        <v>17</v>
      </c>
      <c r="C11" s="27">
        <f>D11+E11</f>
        <v>48222</v>
      </c>
      <c r="D11" s="28">
        <f>D12+D14+D17+D19+D21+D22+D23+D26</f>
        <v>48222</v>
      </c>
      <c r="E11" s="28"/>
      <c r="F11" s="27">
        <f t="shared" si="0"/>
        <v>34720.300000000003</v>
      </c>
      <c r="G11" s="28">
        <f>G12+G13+G14+G15+G16+G17+G18+G19+G20+G21+G22+G23+G26</f>
        <v>34720.300000000003</v>
      </c>
      <c r="H11" s="28">
        <f>SUM(H12:H14,H18,H20,H21:H23,H26)</f>
        <v>0</v>
      </c>
      <c r="I11" s="27">
        <f t="shared" si="1"/>
        <v>34720.300000000003</v>
      </c>
      <c r="J11" s="28">
        <f>J12+J13+J14+J15+J16+J17+J18+J19+J20+J21+J22+J23+J26</f>
        <v>34720.300000000003</v>
      </c>
      <c r="K11" s="28">
        <f>SUM(K12:K14,K18,K20,K21:K23,K26)</f>
        <v>0</v>
      </c>
      <c r="L11" s="22"/>
    </row>
    <row r="12" spans="1:12" ht="17.25" customHeight="1">
      <c r="A12" s="9"/>
      <c r="B12" s="10" t="s">
        <v>18</v>
      </c>
      <c r="C12" s="5">
        <f>D12+E12</f>
        <v>1000</v>
      </c>
      <c r="D12" s="8">
        <v>1000</v>
      </c>
      <c r="E12" s="8"/>
      <c r="F12" s="5">
        <f t="shared" si="0"/>
        <v>0</v>
      </c>
      <c r="G12" s="8">
        <v>0</v>
      </c>
      <c r="H12" s="8"/>
      <c r="I12" s="5">
        <f t="shared" si="1"/>
        <v>0</v>
      </c>
      <c r="J12" s="8">
        <v>0</v>
      </c>
      <c r="K12" s="8"/>
    </row>
    <row r="13" spans="1:12" ht="21.75" customHeight="1">
      <c r="A13" s="9"/>
      <c r="B13" s="11" t="s">
        <v>61</v>
      </c>
      <c r="C13" s="5">
        <f t="shared" si="2"/>
        <v>0</v>
      </c>
      <c r="D13" s="40">
        <f>400-400</f>
        <v>0</v>
      </c>
      <c r="E13" s="8"/>
      <c r="F13" s="5">
        <f t="shared" si="0"/>
        <v>0</v>
      </c>
      <c r="G13" s="40"/>
      <c r="H13" s="8"/>
      <c r="I13" s="5">
        <f t="shared" si="1"/>
        <v>0</v>
      </c>
      <c r="J13" s="40"/>
      <c r="K13" s="8"/>
    </row>
    <row r="14" spans="1:12" ht="24.75" customHeight="1">
      <c r="A14" s="9"/>
      <c r="B14" s="11" t="s">
        <v>20</v>
      </c>
      <c r="C14" s="5">
        <f t="shared" si="2"/>
        <v>0</v>
      </c>
      <c r="D14" s="8">
        <v>0</v>
      </c>
      <c r="E14" s="8">
        <f t="shared" ref="E14" si="3">SUM(E15:E19)</f>
        <v>0</v>
      </c>
      <c r="F14" s="5">
        <f t="shared" si="0"/>
        <v>0</v>
      </c>
      <c r="G14" s="8">
        <v>0</v>
      </c>
      <c r="H14" s="8">
        <f t="shared" ref="H14" si="4">SUM(H15:H19)</f>
        <v>0</v>
      </c>
      <c r="I14" s="5">
        <f t="shared" si="1"/>
        <v>0</v>
      </c>
      <c r="J14" s="8">
        <v>0</v>
      </c>
      <c r="K14" s="8">
        <f t="shared" ref="K14" si="5">SUM(K15:K19)</f>
        <v>0</v>
      </c>
    </row>
    <row r="15" spans="1:12" ht="15.75" customHeight="1">
      <c r="A15" s="9"/>
      <c r="B15" s="11" t="s">
        <v>21</v>
      </c>
      <c r="C15" s="5">
        <f t="shared" si="2"/>
        <v>0</v>
      </c>
      <c r="D15" s="8">
        <v>0</v>
      </c>
      <c r="E15" s="8">
        <v>0</v>
      </c>
      <c r="F15" s="5">
        <f t="shared" si="0"/>
        <v>0</v>
      </c>
      <c r="G15" s="8"/>
      <c r="H15" s="8"/>
      <c r="I15" s="5">
        <f t="shared" si="1"/>
        <v>0</v>
      </c>
      <c r="J15" s="8"/>
      <c r="K15" s="8"/>
    </row>
    <row r="16" spans="1:12" ht="15.75" customHeight="1">
      <c r="A16" s="9"/>
      <c r="B16" s="10" t="s">
        <v>22</v>
      </c>
      <c r="C16" s="5">
        <f t="shared" si="2"/>
        <v>0</v>
      </c>
      <c r="D16" s="8"/>
      <c r="E16" s="8"/>
      <c r="F16" s="5">
        <f t="shared" si="0"/>
        <v>0</v>
      </c>
      <c r="G16" s="8"/>
      <c r="H16" s="8"/>
      <c r="I16" s="5">
        <f t="shared" si="1"/>
        <v>0</v>
      </c>
      <c r="J16" s="8"/>
      <c r="K16" s="8"/>
    </row>
    <row r="17" spans="1:11">
      <c r="A17" s="9"/>
      <c r="B17" s="10" t="s">
        <v>53</v>
      </c>
      <c r="C17" s="5">
        <f t="shared" si="2"/>
        <v>700</v>
      </c>
      <c r="D17" s="8">
        <v>700</v>
      </c>
      <c r="E17" s="8"/>
      <c r="F17" s="5">
        <f t="shared" si="0"/>
        <v>500</v>
      </c>
      <c r="G17" s="8">
        <v>500</v>
      </c>
      <c r="H17" s="8"/>
      <c r="I17" s="5">
        <f t="shared" si="1"/>
        <v>500</v>
      </c>
      <c r="J17" s="8">
        <v>500</v>
      </c>
      <c r="K17" s="8"/>
    </row>
    <row r="18" spans="1:11" ht="16.5" customHeight="1">
      <c r="A18" s="9"/>
      <c r="B18" s="10" t="s">
        <v>52</v>
      </c>
      <c r="C18" s="5">
        <f t="shared" si="2"/>
        <v>0</v>
      </c>
      <c r="D18" s="8"/>
      <c r="E18" s="8">
        <f t="shared" ref="E18" si="6">E19</f>
        <v>0</v>
      </c>
      <c r="F18" s="5">
        <f t="shared" si="0"/>
        <v>0</v>
      </c>
      <c r="G18" s="8"/>
      <c r="H18" s="8">
        <f t="shared" ref="H18" si="7">H19</f>
        <v>0</v>
      </c>
      <c r="I18" s="5">
        <f t="shared" si="1"/>
        <v>0</v>
      </c>
      <c r="J18" s="8"/>
      <c r="K18" s="8">
        <f t="shared" ref="K18" si="8">K19</f>
        <v>0</v>
      </c>
    </row>
    <row r="19" spans="1:11" ht="16.5" customHeight="1">
      <c r="A19" s="9"/>
      <c r="B19" s="11" t="s">
        <v>54</v>
      </c>
      <c r="C19" s="5">
        <f t="shared" si="2"/>
        <v>800</v>
      </c>
      <c r="D19" s="40">
        <v>800</v>
      </c>
      <c r="E19" s="8"/>
      <c r="F19" s="5">
        <f t="shared" si="0"/>
        <v>523</v>
      </c>
      <c r="G19" s="40">
        <f>1023-500</f>
        <v>523</v>
      </c>
      <c r="H19" s="8"/>
      <c r="I19" s="5">
        <f t="shared" si="1"/>
        <v>523</v>
      </c>
      <c r="J19" s="40">
        <f>1023-500</f>
        <v>523</v>
      </c>
      <c r="K19" s="8"/>
    </row>
    <row r="20" spans="1:11" ht="16.5" customHeight="1">
      <c r="A20" s="9"/>
      <c r="B20" s="11" t="s">
        <v>23</v>
      </c>
      <c r="C20" s="5">
        <f t="shared" si="2"/>
        <v>0</v>
      </c>
      <c r="D20" s="8"/>
      <c r="E20" s="8"/>
      <c r="F20" s="5">
        <f t="shared" si="0"/>
        <v>0</v>
      </c>
      <c r="G20" s="8"/>
      <c r="H20" s="8"/>
      <c r="I20" s="5">
        <f t="shared" si="1"/>
        <v>0</v>
      </c>
      <c r="J20" s="8"/>
      <c r="K20" s="8"/>
    </row>
    <row r="21" spans="1:11" ht="16.5" customHeight="1">
      <c r="A21" s="9"/>
      <c r="B21" s="11" t="s">
        <v>24</v>
      </c>
      <c r="C21" s="5">
        <f>D21+E21</f>
        <v>1500</v>
      </c>
      <c r="D21" s="8">
        <v>1500</v>
      </c>
      <c r="E21" s="8"/>
      <c r="F21" s="5">
        <f t="shared" si="0"/>
        <v>713.1</v>
      </c>
      <c r="G21" s="8">
        <v>713.1</v>
      </c>
      <c r="H21" s="8"/>
      <c r="I21" s="5">
        <f t="shared" si="1"/>
        <v>713.1</v>
      </c>
      <c r="J21" s="8">
        <v>713.1</v>
      </c>
      <c r="K21" s="8"/>
    </row>
    <row r="22" spans="1:11" ht="25.5">
      <c r="A22" s="9"/>
      <c r="B22" s="11" t="s">
        <v>25</v>
      </c>
      <c r="C22" s="5">
        <f t="shared" si="2"/>
        <v>500</v>
      </c>
      <c r="D22" s="40">
        <v>500</v>
      </c>
      <c r="E22" s="8"/>
      <c r="F22" s="5">
        <f t="shared" si="0"/>
        <v>0</v>
      </c>
      <c r="G22" s="40"/>
      <c r="H22" s="8"/>
      <c r="I22" s="5">
        <f t="shared" si="1"/>
        <v>0</v>
      </c>
      <c r="J22" s="40"/>
      <c r="K22" s="8"/>
    </row>
    <row r="23" spans="1:11" ht="16.5" customHeight="1">
      <c r="A23" s="33"/>
      <c r="B23" s="34" t="s">
        <v>26</v>
      </c>
      <c r="C23" s="27">
        <f t="shared" si="2"/>
        <v>1200</v>
      </c>
      <c r="D23" s="28">
        <v>1200</v>
      </c>
      <c r="E23" s="28">
        <f t="shared" ref="E23" si="9">SUM(E24:E25)</f>
        <v>0</v>
      </c>
      <c r="F23" s="27">
        <f t="shared" si="0"/>
        <v>800</v>
      </c>
      <c r="G23" s="28">
        <f t="shared" ref="G23:H23" si="10">SUM(G24:G25)</f>
        <v>800</v>
      </c>
      <c r="H23" s="28">
        <f t="shared" si="10"/>
        <v>0</v>
      </c>
      <c r="I23" s="27">
        <f t="shared" si="1"/>
        <v>800</v>
      </c>
      <c r="J23" s="28">
        <f t="shared" ref="J23:K23" si="11">SUM(J24:J25)</f>
        <v>800</v>
      </c>
      <c r="K23" s="28">
        <f t="shared" si="11"/>
        <v>0</v>
      </c>
    </row>
    <row r="24" spans="1:11" ht="16.5" customHeight="1">
      <c r="A24" s="9"/>
      <c r="B24" s="10" t="s">
        <v>27</v>
      </c>
      <c r="C24" s="41">
        <f t="shared" si="2"/>
        <v>0</v>
      </c>
      <c r="D24" s="8"/>
      <c r="E24" s="8"/>
      <c r="F24" s="41">
        <f t="shared" si="0"/>
        <v>0</v>
      </c>
      <c r="G24" s="8"/>
      <c r="H24" s="8"/>
      <c r="I24" s="41">
        <f t="shared" si="1"/>
        <v>0</v>
      </c>
      <c r="J24" s="8"/>
      <c r="K24" s="8"/>
    </row>
    <row r="25" spans="1:11" ht="16.5" customHeight="1">
      <c r="A25" s="9"/>
      <c r="B25" s="10" t="s">
        <v>28</v>
      </c>
      <c r="C25" s="5">
        <f t="shared" si="2"/>
        <v>1200</v>
      </c>
      <c r="D25" s="8">
        <v>1200</v>
      </c>
      <c r="E25" s="8"/>
      <c r="F25" s="5">
        <f t="shared" si="0"/>
        <v>800</v>
      </c>
      <c r="G25" s="8">
        <f>300+300+200</f>
        <v>800</v>
      </c>
      <c r="H25" s="8"/>
      <c r="I25" s="5">
        <f t="shared" si="1"/>
        <v>800</v>
      </c>
      <c r="J25" s="8">
        <f>300+300+200</f>
        <v>800</v>
      </c>
      <c r="K25" s="8"/>
    </row>
    <row r="26" spans="1:11" ht="16.5" customHeight="1">
      <c r="A26" s="33"/>
      <c r="B26" s="34" t="s">
        <v>29</v>
      </c>
      <c r="C26" s="27">
        <f t="shared" si="2"/>
        <v>42522</v>
      </c>
      <c r="D26" s="28">
        <f>SUM(D27:D29)</f>
        <v>42522</v>
      </c>
      <c r="E26" s="28">
        <f>SUM(E27:E29)</f>
        <v>0</v>
      </c>
      <c r="F26" s="5">
        <f t="shared" si="0"/>
        <v>32184.2</v>
      </c>
      <c r="G26" s="28">
        <f>SUM(G27:G29)</f>
        <v>32184.2</v>
      </c>
      <c r="H26" s="28">
        <f>SUM(H27:H29)</f>
        <v>0</v>
      </c>
      <c r="I26" s="5">
        <f t="shared" si="1"/>
        <v>32184.2</v>
      </c>
      <c r="J26" s="28">
        <f>SUM(J27:J29)</f>
        <v>32184.2</v>
      </c>
      <c r="K26" s="28">
        <f>SUM(K27:K29)</f>
        <v>0</v>
      </c>
    </row>
    <row r="27" spans="1:11" ht="16.5" customHeight="1">
      <c r="A27" s="9"/>
      <c r="B27" s="10" t="s">
        <v>30</v>
      </c>
      <c r="C27" s="5">
        <f t="shared" si="2"/>
        <v>3050</v>
      </c>
      <c r="D27" s="8">
        <v>3050</v>
      </c>
      <c r="E27" s="8"/>
      <c r="F27" s="5">
        <f t="shared" si="0"/>
        <v>0</v>
      </c>
      <c r="G27" s="8"/>
      <c r="H27" s="8"/>
      <c r="I27" s="5">
        <f t="shared" si="1"/>
        <v>0</v>
      </c>
      <c r="J27" s="8"/>
      <c r="K27" s="8"/>
    </row>
    <row r="28" spans="1:11" ht="16.5" customHeight="1">
      <c r="A28" s="9"/>
      <c r="B28" s="11" t="s">
        <v>31</v>
      </c>
      <c r="C28" s="5">
        <f t="shared" si="2"/>
        <v>4000</v>
      </c>
      <c r="D28" s="8">
        <v>4000</v>
      </c>
      <c r="E28" s="8"/>
      <c r="F28" s="5">
        <f t="shared" si="0"/>
        <v>2568.38</v>
      </c>
      <c r="G28" s="8">
        <f>479.25+1707.75+381.38</f>
        <v>2568.38</v>
      </c>
      <c r="H28" s="8"/>
      <c r="I28" s="5">
        <f t="shared" si="1"/>
        <v>2568.38</v>
      </c>
      <c r="J28" s="8">
        <f>479.25+1707.75+381.38</f>
        <v>2568.38</v>
      </c>
      <c r="K28" s="8"/>
    </row>
    <row r="29" spans="1:11" ht="16.5" customHeight="1">
      <c r="A29" s="9"/>
      <c r="B29" s="11" t="s">
        <v>62</v>
      </c>
      <c r="C29" s="5">
        <f t="shared" si="2"/>
        <v>35472</v>
      </c>
      <c r="D29" s="8">
        <v>35472</v>
      </c>
      <c r="E29" s="8"/>
      <c r="F29" s="5">
        <f t="shared" si="0"/>
        <v>29615.82</v>
      </c>
      <c r="G29" s="8">
        <f>15634.8+11444.88+2536.14</f>
        <v>29615.82</v>
      </c>
      <c r="H29" s="8"/>
      <c r="I29" s="5">
        <f t="shared" si="1"/>
        <v>29615.82</v>
      </c>
      <c r="J29" s="8">
        <f>15634.8+11444.88+2536.14</f>
        <v>29615.82</v>
      </c>
      <c r="K29" s="8"/>
    </row>
    <row r="30" spans="1:11" ht="16.5" customHeight="1">
      <c r="A30" s="9" t="s">
        <v>33</v>
      </c>
      <c r="B30" s="10" t="s">
        <v>68</v>
      </c>
      <c r="C30" s="5">
        <f t="shared" si="2"/>
        <v>9337</v>
      </c>
      <c r="D30" s="8">
        <v>9337</v>
      </c>
      <c r="E30" s="8"/>
      <c r="F30" s="5">
        <f t="shared" si="0"/>
        <v>0</v>
      </c>
      <c r="G30" s="8"/>
      <c r="H30" s="8"/>
      <c r="I30" s="5">
        <f t="shared" si="1"/>
        <v>0</v>
      </c>
      <c r="J30" s="8"/>
      <c r="K30" s="8"/>
    </row>
    <row r="31" spans="1:11" ht="16.5" customHeight="1">
      <c r="A31" s="9" t="s">
        <v>35</v>
      </c>
      <c r="B31" s="10" t="s">
        <v>36</v>
      </c>
      <c r="C31" s="5">
        <f t="shared" si="2"/>
        <v>1000</v>
      </c>
      <c r="D31" s="40">
        <v>1000</v>
      </c>
      <c r="E31" s="8"/>
      <c r="F31" s="5">
        <f t="shared" si="0"/>
        <v>0</v>
      </c>
      <c r="G31" s="8"/>
      <c r="H31" s="8"/>
      <c r="I31" s="5">
        <f t="shared" si="1"/>
        <v>0</v>
      </c>
      <c r="J31" s="8"/>
      <c r="K31" s="8"/>
    </row>
    <row r="32" spans="1:11" ht="22.5" customHeight="1">
      <c r="A32" s="9" t="s">
        <v>37</v>
      </c>
      <c r="B32" s="11" t="s">
        <v>38</v>
      </c>
      <c r="C32" s="5">
        <f t="shared" si="2"/>
        <v>0</v>
      </c>
      <c r="D32" s="8"/>
      <c r="E32" s="8"/>
      <c r="F32" s="5">
        <f t="shared" si="0"/>
        <v>0</v>
      </c>
      <c r="G32" s="8"/>
      <c r="H32" s="8"/>
      <c r="I32" s="5">
        <f t="shared" si="1"/>
        <v>0</v>
      </c>
      <c r="J32" s="8"/>
      <c r="K32" s="8"/>
    </row>
    <row r="33" spans="1:13" ht="22.5" customHeight="1">
      <c r="A33" s="33" t="s">
        <v>39</v>
      </c>
      <c r="B33" s="35" t="s">
        <v>40</v>
      </c>
      <c r="C33" s="27">
        <f t="shared" si="2"/>
        <v>0</v>
      </c>
      <c r="D33" s="28"/>
      <c r="E33" s="28">
        <f t="shared" ref="E33" si="12">SUM(E34:E35)</f>
        <v>0</v>
      </c>
      <c r="F33" s="27">
        <f t="shared" si="0"/>
        <v>0</v>
      </c>
      <c r="G33" s="28">
        <f>G34+G35</f>
        <v>0</v>
      </c>
      <c r="H33" s="28">
        <f t="shared" ref="H33" si="13">SUM(H34:H35)</f>
        <v>0</v>
      </c>
      <c r="I33" s="27">
        <f t="shared" si="1"/>
        <v>0</v>
      </c>
      <c r="J33" s="28">
        <f>J34+J35</f>
        <v>0</v>
      </c>
      <c r="K33" s="28">
        <f t="shared" ref="K33" si="14">SUM(K34:K35)</f>
        <v>0</v>
      </c>
    </row>
    <row r="34" spans="1:13" ht="16.5" customHeight="1">
      <c r="A34" s="9"/>
      <c r="B34" s="11" t="s">
        <v>41</v>
      </c>
      <c r="C34" s="5">
        <f t="shared" si="2"/>
        <v>0</v>
      </c>
      <c r="D34" s="8"/>
      <c r="E34" s="8"/>
      <c r="F34" s="5">
        <f t="shared" si="0"/>
        <v>0</v>
      </c>
      <c r="G34" s="8"/>
      <c r="H34" s="8"/>
      <c r="I34" s="5">
        <f t="shared" si="1"/>
        <v>0</v>
      </c>
      <c r="J34" s="8"/>
      <c r="K34" s="8"/>
    </row>
    <row r="35" spans="1:13" ht="16.5" customHeight="1">
      <c r="A35" s="9"/>
      <c r="B35" s="11" t="s">
        <v>42</v>
      </c>
      <c r="C35" s="5">
        <f t="shared" si="2"/>
        <v>0</v>
      </c>
      <c r="D35" s="8"/>
      <c r="E35" s="8"/>
      <c r="F35" s="5">
        <f t="shared" si="0"/>
        <v>0</v>
      </c>
      <c r="G35" s="8"/>
      <c r="H35" s="8"/>
      <c r="I35" s="5">
        <f t="shared" si="1"/>
        <v>0</v>
      </c>
      <c r="J35" s="8"/>
      <c r="K35" s="8"/>
    </row>
    <row r="36" spans="1:13" ht="16.5" customHeight="1">
      <c r="A36" s="33" t="s">
        <v>43</v>
      </c>
      <c r="B36" s="35" t="s">
        <v>44</v>
      </c>
      <c r="C36" s="27">
        <f t="shared" si="2"/>
        <v>74773</v>
      </c>
      <c r="D36" s="28">
        <f>SUM(D37:D40)</f>
        <v>74773</v>
      </c>
      <c r="E36" s="28">
        <f>SUM(E37:E40)</f>
        <v>0</v>
      </c>
      <c r="F36" s="27">
        <f t="shared" si="0"/>
        <v>60685</v>
      </c>
      <c r="G36" s="28">
        <f>SUM(G37:G40)</f>
        <v>60685</v>
      </c>
      <c r="H36" s="28">
        <f>SUM(H37:H40)</f>
        <v>0</v>
      </c>
      <c r="I36" s="27">
        <f t="shared" si="1"/>
        <v>60685</v>
      </c>
      <c r="J36" s="28">
        <f>SUM(J37:J40)</f>
        <v>60685</v>
      </c>
      <c r="K36" s="28">
        <f>SUM(K37:K40)</f>
        <v>0</v>
      </c>
    </row>
    <row r="37" spans="1:13" ht="25.5">
      <c r="A37" s="9"/>
      <c r="B37" s="11" t="s">
        <v>45</v>
      </c>
      <c r="C37" s="5">
        <f t="shared" si="2"/>
        <v>70623</v>
      </c>
      <c r="D37" s="40">
        <v>70623</v>
      </c>
      <c r="E37" s="8"/>
      <c r="F37" s="5">
        <f t="shared" si="0"/>
        <v>56588.4</v>
      </c>
      <c r="G37" s="40">
        <f>7800+7725+1530+680.4+168+6920+31765</f>
        <v>56588.4</v>
      </c>
      <c r="H37" s="8"/>
      <c r="I37" s="5">
        <f t="shared" si="1"/>
        <v>56588.4</v>
      </c>
      <c r="J37" s="40">
        <f>7800+7725+1530+680.4+168+6920+31765</f>
        <v>56588.4</v>
      </c>
      <c r="K37" s="8"/>
    </row>
    <row r="38" spans="1:13" ht="16.5" customHeight="1">
      <c r="A38" s="9"/>
      <c r="B38" s="11" t="s">
        <v>46</v>
      </c>
      <c r="C38" s="5">
        <f t="shared" si="2"/>
        <v>4000</v>
      </c>
      <c r="D38" s="8">
        <v>4000</v>
      </c>
      <c r="E38" s="8"/>
      <c r="F38" s="5">
        <f t="shared" si="0"/>
        <v>4000</v>
      </c>
      <c r="G38" s="8">
        <v>4000</v>
      </c>
      <c r="H38" s="8"/>
      <c r="I38" s="5">
        <f t="shared" si="1"/>
        <v>4000</v>
      </c>
      <c r="J38" s="8">
        <v>4000</v>
      </c>
      <c r="K38" s="8"/>
    </row>
    <row r="39" spans="1:13" ht="16.5" customHeight="1">
      <c r="A39" s="9"/>
      <c r="B39" s="11" t="s">
        <v>63</v>
      </c>
      <c r="C39" s="5">
        <f t="shared" si="2"/>
        <v>150</v>
      </c>
      <c r="D39" s="8">
        <v>150</v>
      </c>
      <c r="E39" s="8"/>
      <c r="F39" s="5">
        <f t="shared" si="0"/>
        <v>96.6</v>
      </c>
      <c r="G39" s="8">
        <f>23+36.8+36.8</f>
        <v>96.6</v>
      </c>
      <c r="H39" s="8"/>
      <c r="I39" s="5">
        <f t="shared" si="1"/>
        <v>96.6</v>
      </c>
      <c r="J39" s="8">
        <f>23+36.8+36.8</f>
        <v>96.6</v>
      </c>
      <c r="K39" s="8"/>
    </row>
    <row r="40" spans="1:13" ht="17.25" customHeight="1">
      <c r="A40" s="9"/>
      <c r="B40" s="11" t="s">
        <v>47</v>
      </c>
      <c r="C40" s="5">
        <f t="shared" si="2"/>
        <v>0</v>
      </c>
      <c r="D40" s="8"/>
      <c r="E40" s="8"/>
      <c r="F40" s="5">
        <f t="shared" si="0"/>
        <v>0</v>
      </c>
      <c r="G40" s="8"/>
      <c r="H40" s="8"/>
      <c r="I40" s="5">
        <f t="shared" si="1"/>
        <v>0</v>
      </c>
      <c r="J40" s="8"/>
      <c r="K40" s="8"/>
    </row>
    <row r="41" spans="1:13" ht="17.25" customHeight="1">
      <c r="A41" s="26">
        <v>3</v>
      </c>
      <c r="B41" s="35" t="s">
        <v>59</v>
      </c>
      <c r="C41" s="27">
        <f t="shared" si="2"/>
        <v>0</v>
      </c>
      <c r="D41" s="28"/>
      <c r="E41" s="28"/>
      <c r="F41" s="27">
        <f t="shared" si="0"/>
        <v>0</v>
      </c>
      <c r="G41" s="28"/>
      <c r="H41" s="28"/>
      <c r="I41" s="27">
        <f t="shared" si="1"/>
        <v>0</v>
      </c>
      <c r="J41" s="28"/>
      <c r="K41" s="28"/>
    </row>
    <row r="42" spans="1:13" ht="17.25" customHeight="1">
      <c r="A42" s="26">
        <v>4</v>
      </c>
      <c r="B42" s="34" t="s">
        <v>48</v>
      </c>
      <c r="C42" s="27">
        <f t="shared" si="2"/>
        <v>8200</v>
      </c>
      <c r="D42" s="28">
        <f>D43+D44+D45+D46</f>
        <v>8200</v>
      </c>
      <c r="E42" s="28"/>
      <c r="F42" s="27">
        <f t="shared" si="0"/>
        <v>3998</v>
      </c>
      <c r="G42" s="28">
        <f>G43+G46</f>
        <v>3998</v>
      </c>
      <c r="H42" s="28"/>
      <c r="I42" s="27">
        <f t="shared" si="1"/>
        <v>3998</v>
      </c>
      <c r="J42" s="28">
        <f>J43+J46</f>
        <v>3998</v>
      </c>
      <c r="K42" s="28"/>
    </row>
    <row r="43" spans="1:13" ht="17.25" customHeight="1">
      <c r="A43" s="43"/>
      <c r="B43" s="44" t="s">
        <v>65</v>
      </c>
      <c r="C43" s="27">
        <f t="shared" si="2"/>
        <v>4000</v>
      </c>
      <c r="D43" s="45">
        <v>4000</v>
      </c>
      <c r="E43" s="45"/>
      <c r="F43" s="27"/>
      <c r="G43" s="45">
        <v>3998</v>
      </c>
      <c r="H43" s="45"/>
      <c r="I43" s="27"/>
      <c r="J43" s="45">
        <v>3998</v>
      </c>
      <c r="K43" s="45"/>
    </row>
    <row r="44" spans="1:13" ht="17.25" customHeight="1">
      <c r="A44" s="43"/>
      <c r="B44" s="44" t="s">
        <v>66</v>
      </c>
      <c r="C44" s="27">
        <f t="shared" si="2"/>
        <v>3000</v>
      </c>
      <c r="D44" s="45">
        <v>3000</v>
      </c>
      <c r="E44" s="45"/>
      <c r="F44" s="27"/>
      <c r="G44" s="45"/>
      <c r="H44" s="45"/>
      <c r="I44" s="27"/>
      <c r="J44" s="45"/>
      <c r="K44" s="45"/>
    </row>
    <row r="45" spans="1:13" ht="17.25" customHeight="1">
      <c r="A45" s="43"/>
      <c r="B45" s="44" t="s">
        <v>67</v>
      </c>
      <c r="C45" s="27">
        <f t="shared" si="2"/>
        <v>1200</v>
      </c>
      <c r="D45" s="45">
        <v>1200</v>
      </c>
      <c r="E45" s="45"/>
      <c r="F45" s="27"/>
      <c r="G45" s="45"/>
      <c r="H45" s="45"/>
      <c r="I45" s="27"/>
      <c r="J45" s="45"/>
      <c r="K45" s="45"/>
    </row>
    <row r="46" spans="1:13" ht="17.25" customHeight="1">
      <c r="A46" s="25"/>
      <c r="B46" s="36" t="s">
        <v>64</v>
      </c>
      <c r="C46" s="5">
        <f t="shared" si="2"/>
        <v>0</v>
      </c>
      <c r="D46" s="38">
        <v>0</v>
      </c>
      <c r="E46" s="38"/>
      <c r="F46" s="5">
        <f t="shared" ref="F46:F47" si="15">G46</f>
        <v>0</v>
      </c>
      <c r="G46" s="38">
        <v>0</v>
      </c>
      <c r="H46" s="38"/>
      <c r="I46" s="5">
        <f t="shared" si="1"/>
        <v>0</v>
      </c>
      <c r="J46" s="38">
        <v>0</v>
      </c>
      <c r="K46" s="38"/>
    </row>
    <row r="47" spans="1:13" ht="17.25" customHeight="1" thickBot="1">
      <c r="A47" s="12"/>
      <c r="B47" s="13" t="s">
        <v>49</v>
      </c>
      <c r="C47" s="5">
        <f>D47+E47</f>
        <v>320000</v>
      </c>
      <c r="D47" s="15">
        <f>D42+D8+D7+D6</f>
        <v>320000</v>
      </c>
      <c r="E47" s="15"/>
      <c r="F47" s="5">
        <f t="shared" si="15"/>
        <v>229556.3</v>
      </c>
      <c r="G47" s="15">
        <f>SUM(G42,G41,G8,G6)</f>
        <v>229556.3</v>
      </c>
      <c r="H47" s="15">
        <f>SUM(H42,H41,H8,H6)</f>
        <v>0</v>
      </c>
      <c r="I47" s="5">
        <f t="shared" si="1"/>
        <v>229556.3</v>
      </c>
      <c r="J47" s="15">
        <f>SUM(J42,J41,J8,J6)</f>
        <v>229556.3</v>
      </c>
      <c r="K47" s="15">
        <f>SUM(K42,K41,K8,K6)</f>
        <v>0</v>
      </c>
      <c r="L47" s="22"/>
      <c r="M47" s="42"/>
    </row>
    <row r="48" spans="1:13" ht="17.25" customHeight="1">
      <c r="A48" s="16"/>
      <c r="B48" s="17" t="s">
        <v>6</v>
      </c>
      <c r="C48" s="18">
        <f>SUM(D48:E48)</f>
        <v>320000</v>
      </c>
      <c r="D48" s="19">
        <f>D47</f>
        <v>320000</v>
      </c>
      <c r="E48" s="19"/>
      <c r="F48" s="18">
        <f>F47</f>
        <v>229556.3</v>
      </c>
      <c r="G48" s="19">
        <f>G47</f>
        <v>229556.3</v>
      </c>
      <c r="H48" s="19"/>
      <c r="I48" s="18">
        <f>I47</f>
        <v>229556.3</v>
      </c>
      <c r="J48" s="19">
        <f>J47</f>
        <v>229556.3</v>
      </c>
      <c r="K48" s="19"/>
      <c r="M48" s="22"/>
    </row>
    <row r="49" spans="1:11" ht="17.25" customHeight="1">
      <c r="A49" s="1"/>
      <c r="B49" s="20" t="s">
        <v>50</v>
      </c>
      <c r="C49" s="18">
        <f>SUM(D49:E49)</f>
        <v>0</v>
      </c>
      <c r="D49" s="19"/>
      <c r="E49" s="19"/>
      <c r="F49" s="18">
        <f>SUM(G49:H49)</f>
        <v>0</v>
      </c>
      <c r="G49" s="19"/>
      <c r="H49" s="19"/>
      <c r="I49" s="18">
        <f>SUM(J49:K49)</f>
        <v>0</v>
      </c>
      <c r="J49" s="19"/>
      <c r="K49" s="19"/>
    </row>
    <row r="50" spans="1:11">
      <c r="A50" s="1"/>
      <c r="B50" s="17" t="s">
        <v>51</v>
      </c>
      <c r="C50" s="18">
        <f>SUM(D50:E50)</f>
        <v>0</v>
      </c>
      <c r="D50" s="19"/>
      <c r="E50" s="19"/>
      <c r="F50" s="18">
        <f>SUM(G50:H50)</f>
        <v>0</v>
      </c>
      <c r="G50" s="19"/>
      <c r="H50" s="19"/>
      <c r="I50" s="18">
        <f>SUM(J50:K50)</f>
        <v>0</v>
      </c>
      <c r="J50" s="19"/>
      <c r="K50" s="19"/>
    </row>
    <row r="51" spans="1:11">
      <c r="D51" s="22"/>
      <c r="G51" s="22"/>
      <c r="J51" s="22"/>
    </row>
    <row r="52" spans="1:11" ht="17.25" customHeight="1">
      <c r="B52" s="23" t="s">
        <v>56</v>
      </c>
    </row>
    <row r="53" spans="1:11" ht="24.75" customHeight="1">
      <c r="B53" s="24" t="s">
        <v>57</v>
      </c>
    </row>
  </sheetData>
  <mergeCells count="6">
    <mergeCell ref="A1:K1"/>
    <mergeCell ref="C2:E2"/>
    <mergeCell ref="F2:H2"/>
    <mergeCell ref="I2:K2"/>
    <mergeCell ref="A2:A3"/>
    <mergeCell ref="B2:B3"/>
  </mergeCells>
  <pageMargins left="0.45" right="0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ბიუჯეტი</vt:lpstr>
      <vt:lpstr>შესრულება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2020-06-23T11:40:21Z</cp:lastPrinted>
  <dcterms:created xsi:type="dcterms:W3CDTF">2020-05-27T12:13:10Z</dcterms:created>
  <dcterms:modified xsi:type="dcterms:W3CDTF">2026-10-21T07:10:33Z</dcterms:modified>
</cp:coreProperties>
</file>