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8EC40806-5D03-4046-A76A-DFF7CB4D9FD9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ბიუჯეტი" sheetId="3" r:id="rId1"/>
    <sheet name="შესრულება" sheetId="1" r:id="rId2"/>
    <sheet name="პროგრამულის შესრულება" sheetId="6" r:id="rId3"/>
  </sheets>
  <definedNames>
    <definedName name="_xlnm._FilterDatabase" localSheetId="1" hidden="1">შესრულება!$C$3:$E$3</definedName>
  </definedNames>
  <calcPr calcId="191029"/>
</workbook>
</file>

<file path=xl/calcChain.xml><?xml version="1.0" encoding="utf-8"?>
<calcChain xmlns="http://schemas.openxmlformats.org/spreadsheetml/2006/main">
  <c r="I51" i="1" l="1"/>
  <c r="F51" i="1"/>
  <c r="I50" i="1"/>
  <c r="F50" i="1"/>
  <c r="I47" i="1"/>
  <c r="F47" i="1"/>
  <c r="C47" i="1"/>
  <c r="I46" i="1"/>
  <c r="F46" i="1"/>
  <c r="C46" i="1"/>
  <c r="I45" i="1"/>
  <c r="F45" i="1"/>
  <c r="C45" i="1"/>
  <c r="I44" i="1"/>
  <c r="F44" i="1"/>
  <c r="C44" i="1"/>
  <c r="I43" i="1"/>
  <c r="F43" i="1"/>
  <c r="C43" i="1"/>
  <c r="I42" i="1"/>
  <c r="F42" i="1"/>
  <c r="C42" i="1"/>
  <c r="I41" i="1"/>
  <c r="F41" i="1"/>
  <c r="C41" i="1"/>
  <c r="I40" i="1"/>
  <c r="F40" i="1"/>
  <c r="C40" i="1"/>
  <c r="F39" i="1"/>
  <c r="C39" i="1"/>
  <c r="I38" i="1"/>
  <c r="F38" i="1"/>
  <c r="C38" i="1"/>
  <c r="K37" i="1"/>
  <c r="J37" i="1"/>
  <c r="I37" i="1" s="1"/>
  <c r="H37" i="1"/>
  <c r="G37" i="1"/>
  <c r="E37" i="1"/>
  <c r="D37" i="1"/>
  <c r="C37" i="1"/>
  <c r="I36" i="1"/>
  <c r="F36" i="1"/>
  <c r="C36" i="1"/>
  <c r="I35" i="1"/>
  <c r="F35" i="1"/>
  <c r="F34" i="1" s="1"/>
  <c r="C35" i="1"/>
  <c r="K34" i="1"/>
  <c r="J34" i="1"/>
  <c r="I34" i="1" s="1"/>
  <c r="H34" i="1"/>
  <c r="E34" i="1"/>
  <c r="D34" i="1"/>
  <c r="C34" i="1" s="1"/>
  <c r="I33" i="1"/>
  <c r="F33" i="1"/>
  <c r="C33" i="1"/>
  <c r="I32" i="1"/>
  <c r="F32" i="1"/>
  <c r="C32" i="1"/>
  <c r="I31" i="1"/>
  <c r="F31" i="1"/>
  <c r="C31" i="1"/>
  <c r="I30" i="1"/>
  <c r="F30" i="1"/>
  <c r="C30" i="1"/>
  <c r="I29" i="1"/>
  <c r="F29" i="1"/>
  <c r="C29" i="1"/>
  <c r="I28" i="1"/>
  <c r="F28" i="1"/>
  <c r="C28" i="1"/>
  <c r="K27" i="1"/>
  <c r="J27" i="1"/>
  <c r="H27" i="1"/>
  <c r="G27" i="1"/>
  <c r="E27" i="1"/>
  <c r="D27" i="1"/>
  <c r="C27" i="1" s="1"/>
  <c r="I26" i="1"/>
  <c r="F26" i="1"/>
  <c r="C26" i="1"/>
  <c r="I25" i="1"/>
  <c r="F25" i="1"/>
  <c r="C25" i="1"/>
  <c r="K24" i="1"/>
  <c r="K12" i="1" s="1"/>
  <c r="J24" i="1"/>
  <c r="I24" i="1" s="1"/>
  <c r="H24" i="1"/>
  <c r="G24" i="1"/>
  <c r="E24" i="1"/>
  <c r="D24" i="1"/>
  <c r="D12" i="1" s="1"/>
  <c r="C12" i="1" s="1"/>
  <c r="C24" i="1"/>
  <c r="I23" i="1"/>
  <c r="F23" i="1"/>
  <c r="C23" i="1"/>
  <c r="I22" i="1"/>
  <c r="F22" i="1"/>
  <c r="C22" i="1"/>
  <c r="I21" i="1"/>
  <c r="F21" i="1"/>
  <c r="C21" i="1"/>
  <c r="C20" i="1"/>
  <c r="I19" i="1"/>
  <c r="F19" i="1"/>
  <c r="C19" i="1"/>
  <c r="I18" i="1"/>
  <c r="F18" i="1"/>
  <c r="C18" i="1"/>
  <c r="K17" i="1"/>
  <c r="J17" i="1"/>
  <c r="H17" i="1"/>
  <c r="F17" i="1" s="1"/>
  <c r="E17" i="1"/>
  <c r="E12" i="1" s="1"/>
  <c r="D17" i="1"/>
  <c r="I16" i="1"/>
  <c r="F16" i="1"/>
  <c r="C16" i="1"/>
  <c r="I15" i="1"/>
  <c r="F15" i="1"/>
  <c r="C15" i="1"/>
  <c r="I14" i="1"/>
  <c r="F14" i="1"/>
  <c r="C14" i="1"/>
  <c r="I13" i="1"/>
  <c r="F13" i="1"/>
  <c r="C13" i="1"/>
  <c r="J12" i="1"/>
  <c r="H12" i="1"/>
  <c r="H9" i="1" s="1"/>
  <c r="H48" i="1" s="1"/>
  <c r="H49" i="1" s="1"/>
  <c r="I11" i="1"/>
  <c r="F11" i="1"/>
  <c r="C11" i="1"/>
  <c r="I10" i="1"/>
  <c r="F10" i="1"/>
  <c r="C10" i="1"/>
  <c r="I8" i="1"/>
  <c r="F8" i="1"/>
  <c r="C8" i="1"/>
  <c r="I7" i="1"/>
  <c r="F7" i="1"/>
  <c r="C7" i="1"/>
  <c r="J6" i="1"/>
  <c r="I6" i="1"/>
  <c r="G6" i="1"/>
  <c r="D6" i="1"/>
  <c r="C6" i="1"/>
  <c r="F5" i="1"/>
  <c r="F4" i="1"/>
  <c r="C4" i="1"/>
  <c r="C17" i="1" l="1"/>
  <c r="K9" i="1"/>
  <c r="K48" i="1" s="1"/>
  <c r="K49" i="1" s="1"/>
  <c r="I27" i="1"/>
  <c r="E9" i="1"/>
  <c r="E48" i="1" s="1"/>
  <c r="E49" i="1" s="1"/>
  <c r="C49" i="1" s="1"/>
  <c r="I17" i="1"/>
  <c r="I12" i="1" s="1"/>
  <c r="F24" i="1"/>
  <c r="F27" i="1"/>
  <c r="F37" i="1"/>
  <c r="I9" i="1"/>
  <c r="F12" i="1"/>
  <c r="I48" i="1"/>
  <c r="F6" i="1"/>
  <c r="D9" i="1"/>
  <c r="J9" i="1"/>
  <c r="J48" i="1" s="1"/>
  <c r="J49" i="1" s="1"/>
  <c r="I49" i="1" s="1"/>
  <c r="G12" i="1"/>
  <c r="G9" i="1" s="1"/>
  <c r="G48" i="1" s="1"/>
  <c r="G49" i="1" s="1"/>
  <c r="F49" i="1" s="1"/>
  <c r="C9" i="1" l="1"/>
  <c r="C48" i="1" s="1"/>
  <c r="F9" i="1"/>
  <c r="F48" i="1"/>
  <c r="D48" i="1"/>
  <c r="C50" i="3" l="1"/>
  <c r="C49" i="3"/>
  <c r="D47" i="3"/>
  <c r="C47" i="3"/>
  <c r="C44" i="3"/>
  <c r="C43" i="3"/>
  <c r="E32" i="3"/>
  <c r="D32" i="3"/>
  <c r="C32" i="3"/>
  <c r="C31" i="3"/>
  <c r="C29" i="3"/>
  <c r="E25" i="3"/>
  <c r="D25" i="3"/>
  <c r="C25" i="3" s="1"/>
  <c r="E22" i="3"/>
  <c r="E17" i="3"/>
  <c r="E13" i="3" s="1"/>
  <c r="E10" i="3" s="1"/>
  <c r="C15" i="3"/>
  <c r="C14" i="3"/>
  <c r="C8" i="3"/>
</calcChain>
</file>

<file path=xl/sharedStrings.xml><?xml version="1.0" encoding="utf-8"?>
<sst xmlns="http://schemas.openxmlformats.org/spreadsheetml/2006/main" count="166" uniqueCount="112">
  <si>
    <t>ა(ა)იპ - ონის მუნიციპალიტეტის საფეხბურთო სკოლა მამისონი 2022 წლის ბიუჯეტი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</si>
  <si>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</si>
  <si>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</si>
  <si>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</si>
  <si>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</si>
  <si>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</si>
  <si>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</si>
  <si>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</si>
  <si>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</si>
  <si>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</si>
  <si>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</si>
  <si>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</si>
  <si>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</si>
  <si>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</si>
  <si>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</si>
  <si>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</si>
  <si>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</si>
  <si>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</si>
  <si>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</si>
  <si>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</si>
  <si>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</si>
  <si>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</si>
  <si>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</si>
  <si>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</si>
  <si>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</si>
  <si>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</si>
  <si>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</si>
  <si>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</si>
  <si>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</si>
  <si>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</si>
  <si>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მობილ.ტელეფონით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</si>
  <si>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</si>
  <si>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</si>
  <si>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</si>
  <si>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</si>
  <si>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გათბობის ხარჯი  შეშა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</si>
  <si>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</si>
  <si>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</si>
  <si>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</si>
  <si>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</si>
  <si>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</si>
  <si>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</si>
  <si>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</si>
  <si>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</si>
  <si>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</si>
  <si>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</si>
  <si>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</si>
  <si>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</si>
  <si>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</si>
  <si>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ასოცირებული საწევრო გადასახადი</t>
  </si>
  <si>
    <t xml:space="preserve">  - დინამოს აკადემიის საწევრო გადასახადი</t>
  </si>
  <si>
    <t xml:space="preserve"> - სტადიონის დახაზვა-გათიბვა</t>
  </si>
  <si>
    <t xml:space="preserve">  - საწევრო გადასახადი</t>
  </si>
  <si>
    <t xml:space="preserve">  - აუდიტის ხარჯი</t>
  </si>
  <si>
    <t>სათიბელას სათადარიგო ნაწილების შეძენის ხარჯი</t>
  </si>
  <si>
    <t>სხვა ხარჯები</t>
  </si>
  <si>
    <t>არაფინანსური აქტივების ზრდა</t>
  </si>
  <si>
    <t xml:space="preserve">  -კომპიუტერის შეძენა</t>
  </si>
  <si>
    <t xml:space="preserve">  - საჯარო რეესტრის მომსახურება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</si>
  <si>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</si>
  <si>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</si>
  <si>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</si>
  <si>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</si>
  <si>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</si>
  <si>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დირექტორი:ე.ჩიტალაძე</t>
  </si>
  <si>
    <t>ინფორმაცია პროგრამის შესრულების შესახებ</t>
  </si>
  <si>
    <t>პროგრამის დასახელება (პროგრამული კოდი)</t>
  </si>
  <si>
    <t>ა(ა)იპ ონის მუნიციპალიტეტის საფეხბურთო სკოლა მამისონი</t>
  </si>
  <si>
    <t>05 01 02</t>
  </si>
  <si>
    <t>პროგრამის გამახორციელებელი</t>
  </si>
  <si>
    <t>პროგრამის აღწერა და მიზანი</t>
  </si>
  <si>
    <t>დაგეგემილი საბოლოო შედეგი</t>
  </si>
  <si>
    <t>სპორტული წრით სარგებლობის მაქსიმალური ხელმისაწვდომობა;ჯანსაღი ცხოვრების წესით დაკავებული ახალგაზრდობა,წარმატებული სპორტსმენები და მუნიციპალიტეტის ნაკრები გუნდები სპორტის სხვადასხვა სფეროში</t>
  </si>
  <si>
    <t>მიღწეული შედეგი</t>
  </si>
  <si>
    <t>სპორტსმენების წარმატება და გამარჯვება,მოზარდების მეთოდური აღზრდა დაოსტატება</t>
  </si>
  <si>
    <t>დაგეგმილი საბოლოო შედეგის შეფასების ინდიკატორი</t>
  </si>
  <si>
    <t>მიღწეული შედეგის შეფასების ინდიკატორი</t>
  </si>
  <si>
    <t>განმარტება</t>
  </si>
  <si>
    <t>№</t>
  </si>
  <si>
    <t>საბაზისო მაჩვენებელი</t>
  </si>
  <si>
    <t>დაგეგმილი მაჩვენებელი</t>
  </si>
  <si>
    <t>მიღწეული მაჩვენებელი</t>
  </si>
  <si>
    <t>ცდომილების მაჩვენებელი (%/აღწერა)</t>
  </si>
  <si>
    <t>საფეხბურთო სკოლა მამისონში არსებული სპორტის სახეობების რაოდენობა</t>
  </si>
  <si>
    <t>შენარჩუნებულია სპორტის ერთი სახეობა</t>
  </si>
  <si>
    <t>ბავშვების რაოდენობა</t>
  </si>
  <si>
    <t>%</t>
  </si>
  <si>
    <t>სპორტული ღონისძიებებისა და შეკრებების რაოდენობა</t>
  </si>
  <si>
    <t>ფუნქციონირებს სპორტის 1სახეობა-ფეხბურთი</t>
  </si>
  <si>
    <t xml:space="preserve">       მობილ. ტელეფონით მომსახურების ხარჯი</t>
  </si>
  <si>
    <t>შემსრულებელი:ც.გავაშელიშვილი</t>
  </si>
  <si>
    <t xml:space="preserve">  - კომპიუტერული პროგრამების შეძენის ხარჯი</t>
  </si>
  <si>
    <t xml:space="preserve">  - გამათბობელი და გამაგრილებელი ტექნიკა</t>
  </si>
  <si>
    <t>მცირეფასიანი საოფისე ტექნიკის შეძენის ხარჯი</t>
  </si>
  <si>
    <t xml:space="preserve">  - საოფისე ავეჯის შეძენა</t>
  </si>
  <si>
    <t xml:space="preserve">       შეშის შეძენის ხარჯი</t>
  </si>
  <si>
    <t xml:space="preserve">   - ტრანსპორტის მოვლა შენახვის ხარჯი</t>
  </si>
  <si>
    <t xml:space="preserve"> -ასოცირებული საწევრო გადასახადი  </t>
  </si>
  <si>
    <t xml:space="preserve">  - მუნიციპალური განვითარების სააგენტოს მომსახურება</t>
  </si>
  <si>
    <t xml:space="preserve">  -  აუდიტის  მომსახურება</t>
  </si>
  <si>
    <t xml:space="preserve">  - დინამოს აკადემიის საწევრო გადასახად</t>
  </si>
  <si>
    <t xml:space="preserve">  -  საწევრო გადასახადი(დასავლეთ საქართველოს ჩემპიონატის 2012 წლიანებში)</t>
  </si>
  <si>
    <t xml:space="preserve">  -  საწევრო გადასახადი (ჩაგელიშვილი,კენჭაძე)</t>
  </si>
  <si>
    <t xml:space="preserve"> -სტადიონის დახაზვა გათიბვა </t>
  </si>
  <si>
    <t>დირექტორი:ერმილე  ჩიტალაძე</t>
  </si>
  <si>
    <t>შემსრულებელი:   ციცინო გავაშელიშვილი</t>
  </si>
  <si>
    <t>თანამდებობრივი სარგო</t>
  </si>
  <si>
    <t>ჯილდო/პრემია</t>
  </si>
  <si>
    <t xml:space="preserve"> საფეხბურთო სკოლაში ფეხბურთს ეუფლება 80 ბავშვი,რომელთაც სამწვრთნელო პროცესი უტარდებათ კვირაში 4-ჯერ. სკოლაში დასაქმებულია 14 ადამიანი.აღსაზრდელები მონაწილწობას ღებულობენ სპორტულ შეჯიბრებებში და ტურნირებში, საქართველოს მასშტაბით.                                                                                                                                                                                                        პროგრამის მიზანია:                                                                                                                                                                                                                                               -ხელი შეუწყოს მოზარდებში ჯანსაღი ცხოვრების წესის დამკვიდრებას;                       -                                                                                      მეტი მოზარდის ჩაბმა სპორტულ აქტივობებში,ბავშვებისა და მოზარდების მეთოდური აღზრდა/დაოსტატება;                                                                                                                                                    -მუნიციპალიტეტის სპორტული შედეგების წარმოჩენა ქვეყნის მასშტაბით.სპორტული ღონისძიებების მაღალ დონეზე ჩატარება.</t>
  </si>
  <si>
    <t>2024 წლის IVკვარტალში ჩატარდა 16 ღონისძიება</t>
  </si>
  <si>
    <t xml:space="preserve">2024 წლის IV კვარტლის მდგომარეობით ჩატარებულია 16 სპორტული ღონისძიება მათ შორის: ქ.ამბროლაურში ამხანაგური თამაშები 2015-16წლიან დაბადებულ ბავშვებში,დასავლეთ საქართველოს ჩემპიონატი გარი სორდიას თასზე ფეხბურთში  U12 I ტური ქ.სამტრედიაში ლოკომოტივი(სამტრედია)-მამისონი(ონი), გარი სორდიას II ტური ქ.ონში U12 მამისონი (ონი) ტორპედო (ქუთაისი), დასავსავლეთ საქართველოს ჩემიონატი გარის სორდიას III ტური U12ქ.ხონი იერეთი (ხონი)-მამისონი(ონი),  დასავლეთ საქართველოს ჩემპიონატი გარი სორდიას IV ტური ქ.ონი მამისონი (ონი)-არგვეთი (ზესტაფონი),არჩილ ჩაგელიშვილის და ლევან კენჭაძის რეგიონალური პირველობა ფეხბურთში U13 ქ.ონი ონი(მამისონი)- საპოვნელა (თერჯოლა), არჩილ ჩაგელშვილის და ლევან კენჭაძის მეორე ტური ქ ამბროლაური ჭრებალო(ამბროლაური)-მამისონი (ონი), დინამოს ფესტივალი ფეხბურთში ქ.ამბროლაურში U12-U13, დინამოს ფესტივალი ქ.ამბროლაური U15-U16,მუნიციპალიტეტის პირველობა სკოლებს შორის ფეხბურთში ქ.ონი,ამხანაგური შეხვედრა ფეხბურთში ქ.ონი ონი-ადიგენი, დასავლეთ საქართველოს გარი სორდიას თასზე V ტური ონი (მამისონი)-ტორპედო (ქუთაისი 2023), გოჩა მაისაშვილი ხსოვნისადმი მიძღვნილი ტურნირი ქ.ამბროლაურში ვეტერანებს შორის ამბროლაური-ონი,დას საქართვლელოს ჩემპიონატი გარი სორდიას თასზე VI ტური ქ.საჩხერე, ჩიხურა(საჩხერე)-მამისონი(ონი),არჩილ ჩაგელიშვილი და ლევან კენჭაძის რეგიონული პირველობა ფეხბურთში U13 ქ.ონი, ონი(მამისონი)-სპორტ სკოლა.არჩილ ჩაგელიშვილის და ლევან კენჭაძის რეგიონა 18სპორტული ღონისძიება.   (ფეხბურთში)                  </t>
  </si>
  <si>
    <t>ა(ა)იპ - ონის მუნიციპალიტეტის  საფეხბურთო სკოლა მამისონის 2024 წლის IV-კვ      შესრულების ანგარიში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</si>
</sst>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theme="1"/>
      <name val="Calibri"/>
      <charset val="134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1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0"/>
      <name val="Sylfaen"/>
      <family val="1"/>
    </font>
    <font>
      <sz val="9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164" fontId="13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9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/>
    </xf>
    <xf numFmtId="3" fontId="4" fillId="0" borderId="2" xfId="2" applyNumberFormat="1" applyFont="1" applyBorder="1" applyAlignment="1">
      <alignment horizontal="center" vertical="center"/>
    </xf>
    <xf numFmtId="3" fontId="4" fillId="0" borderId="7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3" fontId="4" fillId="0" borderId="6" xfId="2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horizontal="right" vertical="center"/>
    </xf>
    <xf numFmtId="3" fontId="5" fillId="0" borderId="9" xfId="2" applyNumberFormat="1" applyFont="1" applyBorder="1" applyAlignment="1">
      <alignment horizontal="center" vertical="center"/>
    </xf>
    <xf numFmtId="3" fontId="9" fillId="0" borderId="9" xfId="2" applyNumberFormat="1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vertical="center"/>
    </xf>
    <xf numFmtId="3" fontId="5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3" fontId="0" fillId="0" borderId="0" xfId="0" applyNumberFormat="1"/>
    <xf numFmtId="0" fontId="16" fillId="0" borderId="8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/>
    </xf>
    <xf numFmtId="3" fontId="15" fillId="0" borderId="2" xfId="2" applyNumberFormat="1" applyFont="1" applyBorder="1" applyAlignment="1">
      <alignment horizontal="center" vertical="center"/>
    </xf>
    <xf numFmtId="3" fontId="15" fillId="0" borderId="7" xfId="2" applyNumberFormat="1" applyFont="1" applyBorder="1" applyAlignment="1">
      <alignment horizontal="center" vertical="center"/>
    </xf>
    <xf numFmtId="3" fontId="17" fillId="0" borderId="7" xfId="2" applyNumberFormat="1" applyFont="1" applyBorder="1" applyAlignment="1">
      <alignment horizontal="center" vertical="center"/>
    </xf>
    <xf numFmtId="0" fontId="15" fillId="0" borderId="2" xfId="2" applyFont="1" applyBorder="1" applyAlignment="1">
      <alignment vertical="center"/>
    </xf>
    <xf numFmtId="3" fontId="17" fillId="0" borderId="2" xfId="2" applyNumberFormat="1" applyFont="1" applyBorder="1" applyAlignment="1">
      <alignment horizontal="center" vertical="center"/>
    </xf>
    <xf numFmtId="3" fontId="18" fillId="0" borderId="2" xfId="2" applyNumberFormat="1" applyFont="1" applyBorder="1" applyAlignment="1">
      <alignment horizontal="center" vertical="center"/>
    </xf>
    <xf numFmtId="0" fontId="15" fillId="0" borderId="2" xfId="2" applyFont="1" applyBorder="1" applyAlignment="1">
      <alignment horizontal="right" vertical="center"/>
    </xf>
    <xf numFmtId="0" fontId="19" fillId="0" borderId="2" xfId="2" applyFont="1" applyBorder="1" applyAlignment="1">
      <alignment vertical="center"/>
    </xf>
    <xf numFmtId="0" fontId="19" fillId="0" borderId="2" xfId="2" applyFont="1" applyBorder="1" applyAlignment="1">
      <alignment vertical="center" wrapText="1"/>
    </xf>
    <xf numFmtId="3" fontId="20" fillId="0" borderId="2" xfId="2" applyNumberFormat="1" applyFont="1" applyBorder="1" applyAlignment="1">
      <alignment horizontal="center" vertical="center"/>
    </xf>
    <xf numFmtId="0" fontId="21" fillId="0" borderId="2" xfId="2" applyFont="1" applyBorder="1" applyAlignment="1">
      <alignment vertical="center" wrapText="1"/>
    </xf>
    <xf numFmtId="0" fontId="15" fillId="0" borderId="9" xfId="2" applyFont="1" applyBorder="1" applyAlignment="1">
      <alignment horizontal="center" vertical="center"/>
    </xf>
    <xf numFmtId="0" fontId="22" fillId="0" borderId="9" xfId="2" applyFont="1" applyBorder="1" applyAlignment="1">
      <alignment horizontal="right" vertical="center"/>
    </xf>
    <xf numFmtId="3" fontId="15" fillId="0" borderId="9" xfId="2" applyNumberFormat="1" applyFont="1" applyBorder="1" applyAlignment="1">
      <alignment horizontal="center" vertical="center"/>
    </xf>
    <xf numFmtId="3" fontId="18" fillId="0" borderId="9" xfId="2" applyNumberFormat="1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22" fillId="0" borderId="2" xfId="2" applyFont="1" applyBorder="1" applyAlignment="1">
      <alignment vertical="center"/>
    </xf>
    <xf numFmtId="3" fontId="16" fillId="0" borderId="7" xfId="2" applyNumberFormat="1" applyFont="1" applyBorder="1" applyAlignment="1">
      <alignment horizontal="center" vertical="center"/>
    </xf>
    <xf numFmtId="3" fontId="23" fillId="0" borderId="7" xfId="2" applyNumberFormat="1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opLeftCell="A2" workbookViewId="0">
      <selection activeCell="J36" sqref="J36"/>
    </sheetView>
  </sheetViews>
  <sheetFormatPr defaultColWidth="9"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6" ht="31.5" customHeight="1">
      <c r="A1" s="61" t="s">
        <v>0</v>
      </c>
      <c r="B1" s="61"/>
      <c r="C1" s="61"/>
      <c r="D1" s="61"/>
      <c r="E1" s="61"/>
      <c r="F1" s="61"/>
    </row>
    <row r="2" spans="1:6" ht="24" customHeight="1">
      <c r="A2" s="65" t="s">
        <v>1</v>
      </c>
      <c r="B2" s="67" t="s">
        <v>2</v>
      </c>
      <c r="C2" s="62" t="s">
        <v>3</v>
      </c>
      <c r="D2" s="63"/>
      <c r="E2" s="64"/>
      <c r="F2" s="69" t="s">
        <v>4</v>
      </c>
    </row>
    <row r="3" spans="1:6" ht="24" customHeight="1">
      <c r="A3" s="66"/>
      <c r="B3" s="68"/>
      <c r="C3" s="10" t="s">
        <v>5</v>
      </c>
      <c r="D3" s="10" t="s">
        <v>6</v>
      </c>
      <c r="E3" s="10" t="s">
        <v>7</v>
      </c>
      <c r="F3" s="70"/>
    </row>
    <row r="4" spans="1:6" ht="17.25" customHeight="1">
      <c r="A4" s="11"/>
      <c r="B4" s="12" t="s">
        <v>8</v>
      </c>
      <c r="C4" s="13">
        <v>54</v>
      </c>
      <c r="D4" s="14"/>
      <c r="E4" s="14"/>
      <c r="F4" s="13"/>
    </row>
    <row r="5" spans="1:6" ht="17.25" customHeight="1">
      <c r="A5" s="15"/>
      <c r="B5" s="16" t="s">
        <v>9</v>
      </c>
      <c r="C5" s="13">
        <v>12</v>
      </c>
      <c r="D5" s="13"/>
      <c r="E5" s="13"/>
      <c r="F5" s="13">
        <v>10</v>
      </c>
    </row>
    <row r="6" spans="1:6" ht="17.25" customHeight="1">
      <c r="A6" s="15">
        <v>1</v>
      </c>
      <c r="B6" s="16" t="s">
        <v>10</v>
      </c>
      <c r="C6" s="13">
        <v>39300</v>
      </c>
      <c r="D6" s="17">
        <v>39300</v>
      </c>
      <c r="E6" s="17"/>
      <c r="F6" s="13"/>
    </row>
    <row r="7" spans="1:6" ht="17.25" customHeight="1">
      <c r="A7" s="15">
        <v>2</v>
      </c>
      <c r="B7" s="16" t="s">
        <v>11</v>
      </c>
      <c r="C7" s="13">
        <v>48700</v>
      </c>
      <c r="D7" s="17">
        <v>42380</v>
      </c>
      <c r="E7" s="17">
        <v>6320</v>
      </c>
      <c r="F7" s="13"/>
    </row>
    <row r="8" spans="1:6">
      <c r="A8" s="18" t="s">
        <v>12</v>
      </c>
      <c r="B8" s="19" t="s">
        <v>13</v>
      </c>
      <c r="C8" s="13">
        <f>D8+E8</f>
        <v>3600</v>
      </c>
      <c r="D8" s="17">
        <v>3600</v>
      </c>
      <c r="E8" s="17"/>
      <c r="F8" s="13"/>
    </row>
    <row r="9" spans="1:6">
      <c r="A9" s="18" t="s">
        <v>14</v>
      </c>
      <c r="B9" s="19" t="s">
        <v>15</v>
      </c>
      <c r="C9" s="13">
        <v>1935</v>
      </c>
      <c r="D9" s="17">
        <v>1935</v>
      </c>
      <c r="E9" s="17"/>
      <c r="F9" s="13"/>
    </row>
    <row r="10" spans="1:6">
      <c r="A10" s="18" t="s">
        <v>16</v>
      </c>
      <c r="B10" s="19" t="s">
        <v>17</v>
      </c>
      <c r="C10" s="13">
        <v>8825</v>
      </c>
      <c r="D10" s="17">
        <v>8825</v>
      </c>
      <c r="E10" s="17">
        <f>SUM(E11:E13,E17,E19,E20:E22,E25)</f>
        <v>0</v>
      </c>
      <c r="F10" s="13"/>
    </row>
    <row r="11" spans="1:6">
      <c r="A11" s="18"/>
      <c r="B11" s="19" t="s">
        <v>18</v>
      </c>
      <c r="C11" s="13">
        <v>800</v>
      </c>
      <c r="D11" s="17">
        <v>800</v>
      </c>
      <c r="E11" s="17"/>
      <c r="F11" s="13"/>
    </row>
    <row r="12" spans="1:6">
      <c r="A12" s="18"/>
      <c r="B12" s="19" t="s">
        <v>19</v>
      </c>
      <c r="C12" s="13">
        <v>170</v>
      </c>
      <c r="D12" s="17">
        <v>170</v>
      </c>
      <c r="E12" s="17"/>
      <c r="F12" s="13"/>
    </row>
    <row r="13" spans="1:6" ht="26.25" customHeight="1">
      <c r="A13" s="18"/>
      <c r="B13" s="20" t="s">
        <v>20</v>
      </c>
      <c r="C13" s="13">
        <v>2000</v>
      </c>
      <c r="D13" s="17">
        <v>2000</v>
      </c>
      <c r="E13" s="17">
        <f t="shared" ref="E13" si="0">SUM(E14:E18)</f>
        <v>0</v>
      </c>
      <c r="F13" s="13"/>
    </row>
    <row r="14" spans="1:6">
      <c r="A14" s="18"/>
      <c r="B14" s="20" t="s">
        <v>21</v>
      </c>
      <c r="C14" s="13">
        <f>D14+E14</f>
        <v>0</v>
      </c>
      <c r="D14" s="17">
        <v>0</v>
      </c>
      <c r="E14" s="17"/>
      <c r="F14" s="13"/>
    </row>
    <row r="15" spans="1:6">
      <c r="A15" s="18"/>
      <c r="B15" s="19" t="s">
        <v>22</v>
      </c>
      <c r="C15" s="13">
        <f>D15+E15</f>
        <v>0</v>
      </c>
      <c r="D15" s="17">
        <v>0</v>
      </c>
      <c r="E15" s="17"/>
      <c r="F15" s="13"/>
    </row>
    <row r="16" spans="1:6">
      <c r="A16" s="18"/>
      <c r="B16" s="19" t="s">
        <v>23</v>
      </c>
      <c r="C16" s="13">
        <v>2000</v>
      </c>
      <c r="D16" s="17">
        <v>2000</v>
      </c>
      <c r="E16" s="17"/>
      <c r="F16" s="13"/>
    </row>
    <row r="17" spans="1:6">
      <c r="A17" s="18"/>
      <c r="B17" s="19" t="s">
        <v>24</v>
      </c>
      <c r="C17" s="13">
        <v>500</v>
      </c>
      <c r="D17" s="17">
        <v>500</v>
      </c>
      <c r="E17" s="17">
        <f t="shared" ref="E17" si="1">E18</f>
        <v>0</v>
      </c>
      <c r="F17" s="13"/>
    </row>
    <row r="18" spans="1:6">
      <c r="A18" s="18"/>
      <c r="B18" s="20" t="s">
        <v>25</v>
      </c>
      <c r="C18" s="13">
        <v>500</v>
      </c>
      <c r="D18" s="17">
        <v>500</v>
      </c>
      <c r="E18" s="17"/>
      <c r="F18" s="13"/>
    </row>
    <row r="19" spans="1:6">
      <c r="A19" s="18"/>
      <c r="B19" s="20" t="s">
        <v>26</v>
      </c>
      <c r="C19" s="13">
        <v>1400</v>
      </c>
      <c r="D19" s="17">
        <v>1400</v>
      </c>
      <c r="E19" s="17">
        <v>0</v>
      </c>
      <c r="F19" s="13"/>
    </row>
    <row r="20" spans="1:6">
      <c r="A20" s="18"/>
      <c r="B20" s="20" t="s">
        <v>27</v>
      </c>
      <c r="C20" s="13">
        <v>1000</v>
      </c>
      <c r="D20" s="17">
        <v>1000</v>
      </c>
      <c r="E20" s="17"/>
      <c r="F20" s="13"/>
    </row>
    <row r="21" spans="1:6" ht="25.5">
      <c r="A21" s="18"/>
      <c r="B21" s="20" t="s">
        <v>28</v>
      </c>
      <c r="C21" s="13">
        <v>565</v>
      </c>
      <c r="D21" s="17">
        <v>565</v>
      </c>
      <c r="E21" s="17"/>
      <c r="F21" s="13"/>
    </row>
    <row r="22" spans="1:6">
      <c r="A22" s="18"/>
      <c r="B22" s="19" t="s">
        <v>29</v>
      </c>
      <c r="C22" s="13">
        <v>640</v>
      </c>
      <c r="D22" s="17">
        <v>640</v>
      </c>
      <c r="E22" s="17">
        <f>SUM(E24:E24)</f>
        <v>0</v>
      </c>
      <c r="F22" s="13"/>
    </row>
    <row r="23" spans="1:6">
      <c r="A23" s="18"/>
      <c r="B23" s="19" t="s">
        <v>30</v>
      </c>
      <c r="C23" s="13"/>
      <c r="D23" s="17"/>
      <c r="E23" s="17"/>
      <c r="F23" s="13"/>
    </row>
    <row r="24" spans="1:6">
      <c r="A24" s="18"/>
      <c r="B24" s="19" t="s">
        <v>31</v>
      </c>
      <c r="C24" s="13">
        <v>640</v>
      </c>
      <c r="D24" s="17">
        <v>640</v>
      </c>
      <c r="E24" s="17"/>
      <c r="F24" s="13"/>
    </row>
    <row r="25" spans="1:6">
      <c r="A25" s="18"/>
      <c r="B25" s="19" t="s">
        <v>32</v>
      </c>
      <c r="C25" s="13">
        <f>D25+E25</f>
        <v>1750</v>
      </c>
      <c r="D25" s="17">
        <f>SUM(D26:D28)</f>
        <v>1750</v>
      </c>
      <c r="E25" s="17">
        <f>SUM(E26:E28)</f>
        <v>0</v>
      </c>
      <c r="F25" s="13"/>
    </row>
    <row r="26" spans="1:6">
      <c r="A26" s="18"/>
      <c r="B26" s="19" t="s">
        <v>33</v>
      </c>
      <c r="C26" s="13">
        <v>50</v>
      </c>
      <c r="D26" s="17">
        <v>50</v>
      </c>
      <c r="E26" s="17"/>
      <c r="F26" s="13"/>
    </row>
    <row r="27" spans="1:6">
      <c r="A27" s="18"/>
      <c r="B27" s="20" t="s">
        <v>34</v>
      </c>
      <c r="C27" s="13">
        <v>500</v>
      </c>
      <c r="D27" s="17">
        <v>500</v>
      </c>
      <c r="E27" s="17"/>
      <c r="F27" s="13"/>
    </row>
    <row r="28" spans="1:6">
      <c r="A28" s="18"/>
      <c r="B28" s="20" t="s">
        <v>35</v>
      </c>
      <c r="C28" s="13">
        <v>1200</v>
      </c>
      <c r="D28" s="17">
        <v>1200</v>
      </c>
      <c r="E28" s="17"/>
      <c r="F28" s="13"/>
    </row>
    <row r="29" spans="1:6">
      <c r="A29" s="18" t="s">
        <v>36</v>
      </c>
      <c r="B29" s="19" t="s">
        <v>37</v>
      </c>
      <c r="C29" s="13">
        <f>D29+E29</f>
        <v>0</v>
      </c>
      <c r="D29" s="17">
        <v>0</v>
      </c>
      <c r="E29" s="17"/>
      <c r="F29" s="13"/>
    </row>
    <row r="30" spans="1:6">
      <c r="A30" s="18" t="s">
        <v>38</v>
      </c>
      <c r="B30" s="19" t="s">
        <v>39</v>
      </c>
      <c r="C30" s="13">
        <v>400</v>
      </c>
      <c r="D30" s="17">
        <v>400</v>
      </c>
      <c r="E30" s="17"/>
      <c r="F30" s="13"/>
    </row>
    <row r="31" spans="1:6" ht="26.25" customHeight="1">
      <c r="A31" s="18" t="s">
        <v>40</v>
      </c>
      <c r="B31" s="20" t="s">
        <v>41</v>
      </c>
      <c r="C31" s="13">
        <f>D31+E31</f>
        <v>9000</v>
      </c>
      <c r="D31" s="17">
        <v>4250</v>
      </c>
      <c r="E31" s="17">
        <v>4750</v>
      </c>
      <c r="F31" s="13"/>
    </row>
    <row r="32" spans="1:6" ht="26.25" customHeight="1">
      <c r="A32" s="18" t="s">
        <v>42</v>
      </c>
      <c r="B32" s="20" t="s">
        <v>43</v>
      </c>
      <c r="C32" s="13">
        <f>C33+C34</f>
        <v>1270</v>
      </c>
      <c r="D32" s="17">
        <f>D33+D34</f>
        <v>1270</v>
      </c>
      <c r="E32" s="17">
        <f t="shared" ref="E32" si="2">SUM(E33:E34)</f>
        <v>0</v>
      </c>
      <c r="F32" s="13"/>
    </row>
    <row r="33" spans="1:6">
      <c r="A33" s="18"/>
      <c r="B33" s="20" t="s">
        <v>44</v>
      </c>
      <c r="C33" s="13"/>
      <c r="D33" s="17"/>
      <c r="E33" s="17"/>
      <c r="F33" s="13"/>
    </row>
    <row r="34" spans="1:6">
      <c r="A34" s="18"/>
      <c r="B34" s="20" t="s">
        <v>45</v>
      </c>
      <c r="C34" s="13">
        <v>1270</v>
      </c>
      <c r="D34" s="17">
        <v>1270</v>
      </c>
      <c r="E34" s="17"/>
      <c r="F34" s="13"/>
    </row>
    <row r="35" spans="1:6">
      <c r="A35" s="18" t="s">
        <v>46</v>
      </c>
      <c r="B35" s="20" t="s">
        <v>47</v>
      </c>
      <c r="C35" s="13">
        <v>23670</v>
      </c>
      <c r="D35" s="17">
        <v>22100</v>
      </c>
      <c r="E35" s="17">
        <v>1570</v>
      </c>
      <c r="F35" s="13"/>
    </row>
    <row r="36" spans="1:6" ht="25.5">
      <c r="A36" s="18"/>
      <c r="B36" s="20" t="s">
        <v>48</v>
      </c>
      <c r="C36" s="13">
        <v>15120</v>
      </c>
      <c r="D36" s="17">
        <v>13800</v>
      </c>
      <c r="E36" s="17">
        <v>1320</v>
      </c>
      <c r="F36" s="13"/>
    </row>
    <row r="37" spans="1:6">
      <c r="A37" s="18"/>
      <c r="B37" s="20" t="s">
        <v>49</v>
      </c>
      <c r="C37" s="13">
        <v>4000</v>
      </c>
      <c r="D37" s="17">
        <v>4000</v>
      </c>
      <c r="E37" s="17"/>
      <c r="F37" s="13"/>
    </row>
    <row r="38" spans="1:6">
      <c r="A38" s="18"/>
      <c r="B38" s="20" t="s">
        <v>50</v>
      </c>
      <c r="C38" s="13">
        <v>2100</v>
      </c>
      <c r="D38" s="17">
        <v>2100</v>
      </c>
      <c r="E38" s="17"/>
      <c r="F38" s="13"/>
    </row>
    <row r="39" spans="1:6">
      <c r="A39" s="18"/>
      <c r="B39" s="20" t="s">
        <v>51</v>
      </c>
      <c r="C39" s="13">
        <v>1700</v>
      </c>
      <c r="D39" s="17">
        <v>1700</v>
      </c>
      <c r="E39" s="17"/>
      <c r="F39" s="13"/>
    </row>
    <row r="40" spans="1:6">
      <c r="A40" s="18"/>
      <c r="B40" s="20" t="s">
        <v>52</v>
      </c>
      <c r="C40" s="13">
        <v>500</v>
      </c>
      <c r="D40" s="17">
        <v>500</v>
      </c>
      <c r="E40" s="17"/>
      <c r="F40" s="13"/>
    </row>
    <row r="41" spans="1:6">
      <c r="A41" s="18"/>
      <c r="B41" s="20" t="s">
        <v>53</v>
      </c>
      <c r="C41" s="13">
        <v>250</v>
      </c>
      <c r="D41" s="17"/>
      <c r="E41" s="17">
        <v>250</v>
      </c>
      <c r="F41" s="13"/>
    </row>
    <row r="42" spans="1:6">
      <c r="A42" s="18"/>
      <c r="B42" s="20" t="s">
        <v>54</v>
      </c>
      <c r="C42" s="13"/>
      <c r="D42" s="17"/>
      <c r="E42" s="17"/>
      <c r="F42" s="13"/>
    </row>
    <row r="43" spans="1:6" ht="17.25" customHeight="1">
      <c r="A43" s="15">
        <v>3</v>
      </c>
      <c r="B43" s="20" t="s">
        <v>55</v>
      </c>
      <c r="C43" s="13">
        <f>D43+E43</f>
        <v>0</v>
      </c>
      <c r="D43" s="17"/>
      <c r="E43" s="17"/>
      <c r="F43" s="13"/>
    </row>
    <row r="44" spans="1:6" ht="17.25" customHeight="1">
      <c r="A44" s="15">
        <v>4</v>
      </c>
      <c r="B44" s="19" t="s">
        <v>56</v>
      </c>
      <c r="C44" s="13">
        <f>D44+E44</f>
        <v>2320</v>
      </c>
      <c r="D44" s="17">
        <v>2320</v>
      </c>
      <c r="E44" s="17"/>
      <c r="F44" s="13"/>
    </row>
    <row r="45" spans="1:6" ht="17.25" customHeight="1">
      <c r="A45" s="9"/>
      <c r="B45" s="21" t="s">
        <v>57</v>
      </c>
      <c r="C45" s="22">
        <v>2270</v>
      </c>
      <c r="D45" s="23">
        <v>2270</v>
      </c>
      <c r="E45" s="23"/>
      <c r="F45" s="22"/>
    </row>
    <row r="46" spans="1:6" ht="17.25" customHeight="1">
      <c r="A46" s="9"/>
      <c r="B46" s="21" t="s">
        <v>58</v>
      </c>
      <c r="C46" s="22">
        <v>50</v>
      </c>
      <c r="D46" s="23">
        <v>50</v>
      </c>
      <c r="E46" s="23"/>
      <c r="F46" s="22"/>
    </row>
    <row r="47" spans="1:6" ht="17.25" customHeight="1">
      <c r="A47" s="24"/>
      <c r="B47" s="25" t="s">
        <v>59</v>
      </c>
      <c r="C47" s="26">
        <f>SUM(C44,C43,C7,C6)</f>
        <v>90320</v>
      </c>
      <c r="D47" s="27">
        <f>(SUM(D44,D43,D7,D6))</f>
        <v>84000</v>
      </c>
      <c r="E47" s="27">
        <v>6320</v>
      </c>
      <c r="F47" s="26"/>
    </row>
    <row r="48" spans="1:6" ht="17.25" customHeight="1">
      <c r="A48" s="28"/>
      <c r="B48" s="29" t="s">
        <v>6</v>
      </c>
      <c r="C48" s="30">
        <v>84000</v>
      </c>
      <c r="D48" s="31">
        <v>84000</v>
      </c>
      <c r="E48" s="31"/>
      <c r="F48" s="30"/>
    </row>
    <row r="49" spans="1:6" ht="17.25" customHeight="1">
      <c r="A49" s="15"/>
      <c r="B49" s="32" t="s">
        <v>60</v>
      </c>
      <c r="C49" s="30">
        <f t="shared" ref="C49:C50" si="3">SUM(D49:E49)</f>
        <v>6320</v>
      </c>
      <c r="D49" s="31"/>
      <c r="E49" s="31">
        <v>6320</v>
      </c>
      <c r="F49" s="33"/>
    </row>
    <row r="50" spans="1:6" ht="17.25" customHeight="1">
      <c r="A50" s="15"/>
      <c r="B50" s="29" t="s">
        <v>61</v>
      </c>
      <c r="C50" s="30">
        <f t="shared" si="3"/>
        <v>0</v>
      </c>
      <c r="D50" s="31"/>
      <c r="E50" s="31"/>
      <c r="F50" s="33"/>
    </row>
    <row r="51" spans="1:6">
      <c r="D51" s="34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4"/>
  <sheetViews>
    <sheetView workbookViewId="0">
      <selection sqref="A1:K1"/>
    </sheetView>
  </sheetViews>
  <sheetFormatPr defaultColWidth="9" defaultRowHeight="15"/>
  <cols>
    <col min="1" max="1" width="4" customWidth="1"/>
    <col min="2" max="2" width="52.7109375" customWidth="1"/>
    <col min="3" max="3" width="13.140625" customWidth="1"/>
    <col min="4" max="11" width="10.85546875" customWidth="1"/>
  </cols>
  <sheetData>
    <row r="1" spans="1:11" ht="31.5" customHeight="1">
      <c r="A1" s="71" t="s">
        <v>111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32.25" customHeight="1">
      <c r="A2" s="72" t="s">
        <v>1</v>
      </c>
      <c r="B2" s="74" t="s">
        <v>2</v>
      </c>
      <c r="C2" s="76" t="s">
        <v>3</v>
      </c>
      <c r="D2" s="77"/>
      <c r="E2" s="78"/>
      <c r="F2" s="79" t="s">
        <v>62</v>
      </c>
      <c r="G2" s="79"/>
      <c r="H2" s="79"/>
      <c r="I2" s="77" t="s">
        <v>63</v>
      </c>
      <c r="J2" s="77"/>
      <c r="K2" s="78"/>
    </row>
    <row r="3" spans="1:11" ht="27.75" customHeight="1" thickBot="1">
      <c r="A3" s="73"/>
      <c r="B3" s="75"/>
      <c r="C3" s="35" t="s">
        <v>5</v>
      </c>
      <c r="D3" s="35" t="s">
        <v>6</v>
      </c>
      <c r="E3" s="35" t="s">
        <v>7</v>
      </c>
      <c r="F3" s="35" t="s">
        <v>5</v>
      </c>
      <c r="G3" s="35" t="s">
        <v>6</v>
      </c>
      <c r="H3" s="35" t="s">
        <v>7</v>
      </c>
      <c r="I3" s="35" t="s">
        <v>5</v>
      </c>
      <c r="J3" s="35" t="s">
        <v>6</v>
      </c>
      <c r="K3" s="35" t="s">
        <v>7</v>
      </c>
    </row>
    <row r="4" spans="1:11" ht="17.25" customHeight="1" thickTop="1">
      <c r="A4" s="36"/>
      <c r="B4" s="37" t="s">
        <v>8</v>
      </c>
      <c r="C4" s="38">
        <f>D4+E4</f>
        <v>0</v>
      </c>
      <c r="D4" s="39"/>
      <c r="E4" s="39"/>
      <c r="F4" s="38">
        <f>G4+H4</f>
        <v>0</v>
      </c>
      <c r="G4" s="40"/>
      <c r="H4" s="40"/>
      <c r="I4" s="38">
        <v>84</v>
      </c>
      <c r="J4" s="40"/>
      <c r="K4" s="40"/>
    </row>
    <row r="5" spans="1:11" ht="17.25" customHeight="1">
      <c r="A5" s="36"/>
      <c r="B5" s="41" t="s">
        <v>9</v>
      </c>
      <c r="C5" s="38">
        <v>14</v>
      </c>
      <c r="D5" s="38"/>
      <c r="E5" s="38"/>
      <c r="F5" s="38">
        <f>G5+H5</f>
        <v>0</v>
      </c>
      <c r="G5" s="42"/>
      <c r="H5" s="42"/>
      <c r="I5" s="38">
        <v>14</v>
      </c>
      <c r="J5" s="42"/>
      <c r="K5" s="42"/>
    </row>
    <row r="6" spans="1:11" ht="17.25" customHeight="1">
      <c r="A6" s="36">
        <v>1</v>
      </c>
      <c r="B6" s="41" t="s">
        <v>10</v>
      </c>
      <c r="C6" s="38">
        <f>D6+E6</f>
        <v>70028</v>
      </c>
      <c r="D6" s="43">
        <f>D7+D8</f>
        <v>70028</v>
      </c>
      <c r="E6" s="43"/>
      <c r="F6" s="38">
        <f>G6+H6</f>
        <v>70028</v>
      </c>
      <c r="G6" s="43">
        <f>G7+G8</f>
        <v>70028</v>
      </c>
      <c r="H6" s="43"/>
      <c r="I6" s="38">
        <f>J6+K6</f>
        <v>70028</v>
      </c>
      <c r="J6" s="43">
        <f>J7+J8</f>
        <v>70028</v>
      </c>
      <c r="K6" s="43"/>
    </row>
    <row r="7" spans="1:11" ht="17.25" customHeight="1">
      <c r="A7" s="36"/>
      <c r="B7" s="41" t="s">
        <v>106</v>
      </c>
      <c r="C7" s="38">
        <f t="shared" ref="C7:C8" si="0">D7+E7</f>
        <v>64560</v>
      </c>
      <c r="D7" s="43">
        <v>64560</v>
      </c>
      <c r="E7" s="43"/>
      <c r="F7" s="38">
        <f t="shared" ref="F7:F8" si="1">G7+H7</f>
        <v>64560</v>
      </c>
      <c r="G7" s="43">
        <v>64560</v>
      </c>
      <c r="H7" s="43"/>
      <c r="I7" s="38">
        <f t="shared" ref="I7:I8" si="2">J7+K7</f>
        <v>64560</v>
      </c>
      <c r="J7" s="43">
        <v>64560</v>
      </c>
      <c r="K7" s="43"/>
    </row>
    <row r="8" spans="1:11" ht="17.25" customHeight="1">
      <c r="A8" s="36"/>
      <c r="B8" s="41" t="s">
        <v>107</v>
      </c>
      <c r="C8" s="38">
        <f t="shared" si="0"/>
        <v>5468</v>
      </c>
      <c r="D8" s="43">
        <v>5468</v>
      </c>
      <c r="E8" s="43"/>
      <c r="F8" s="38">
        <f t="shared" si="1"/>
        <v>5468</v>
      </c>
      <c r="G8" s="43">
        <v>5468</v>
      </c>
      <c r="H8" s="43"/>
      <c r="I8" s="38">
        <f t="shared" si="2"/>
        <v>5468</v>
      </c>
      <c r="J8" s="43">
        <v>5468</v>
      </c>
      <c r="K8" s="43"/>
    </row>
    <row r="9" spans="1:11" ht="17.25" customHeight="1">
      <c r="A9" s="36">
        <v>2</v>
      </c>
      <c r="B9" s="41" t="s">
        <v>11</v>
      </c>
      <c r="C9" s="38">
        <f t="shared" ref="C9:C12" si="3">SUM(D9:E9)</f>
        <v>105060</v>
      </c>
      <c r="D9" s="43">
        <f t="shared" ref="D9:K9" si="4">SUM(D10:D12,D31:D34,D37)</f>
        <v>94972</v>
      </c>
      <c r="E9" s="43">
        <f t="shared" si="4"/>
        <v>10088</v>
      </c>
      <c r="F9" s="38">
        <f t="shared" si="4"/>
        <v>103983</v>
      </c>
      <c r="G9" s="43">
        <f t="shared" si="4"/>
        <v>93440</v>
      </c>
      <c r="H9" s="43">
        <f t="shared" si="4"/>
        <v>10088</v>
      </c>
      <c r="I9" s="38">
        <f t="shared" si="4"/>
        <v>90094</v>
      </c>
      <c r="J9" s="43">
        <f t="shared" si="4"/>
        <v>85094</v>
      </c>
      <c r="K9" s="43">
        <f t="shared" si="4"/>
        <v>5000</v>
      </c>
    </row>
    <row r="10" spans="1:11" ht="17.25" customHeight="1">
      <c r="A10" s="44" t="s">
        <v>12</v>
      </c>
      <c r="B10" s="45" t="s">
        <v>13</v>
      </c>
      <c r="C10" s="38">
        <f t="shared" si="3"/>
        <v>24660</v>
      </c>
      <c r="D10" s="43">
        <v>24660</v>
      </c>
      <c r="E10" s="43"/>
      <c r="F10" s="38">
        <f>G10+H10</f>
        <v>24583</v>
      </c>
      <c r="G10" s="43">
        <v>24583</v>
      </c>
      <c r="H10" s="43"/>
      <c r="I10" s="38">
        <f>J10+K10</f>
        <v>24583</v>
      </c>
      <c r="J10" s="43">
        <v>24583</v>
      </c>
      <c r="K10" s="43"/>
    </row>
    <row r="11" spans="1:11" ht="17.25" customHeight="1">
      <c r="A11" s="44" t="s">
        <v>14</v>
      </c>
      <c r="B11" s="45" t="s">
        <v>15</v>
      </c>
      <c r="C11" s="38">
        <f t="shared" si="3"/>
        <v>2082</v>
      </c>
      <c r="D11" s="43">
        <v>2082</v>
      </c>
      <c r="E11" s="43"/>
      <c r="F11" s="38">
        <f>G11+H11</f>
        <v>2082</v>
      </c>
      <c r="G11" s="43">
        <v>2082</v>
      </c>
      <c r="H11" s="43"/>
      <c r="I11" s="38">
        <f>J11+K11</f>
        <v>1790</v>
      </c>
      <c r="J11" s="43">
        <v>1790</v>
      </c>
      <c r="K11" s="43"/>
    </row>
    <row r="12" spans="1:11" ht="17.25" customHeight="1">
      <c r="A12" s="44" t="s">
        <v>16</v>
      </c>
      <c r="B12" s="45" t="s">
        <v>17</v>
      </c>
      <c r="C12" s="38">
        <f t="shared" si="3"/>
        <v>18938</v>
      </c>
      <c r="D12" s="43">
        <f>D13+D14+D17+D20+D21+D22+D23+D24+D27</f>
        <v>18850</v>
      </c>
      <c r="E12" s="43">
        <f t="shared" ref="E12:J12" si="5">E13+E14+E17+E20+E21+E22+E23+E24+E27</f>
        <v>88</v>
      </c>
      <c r="F12" s="43">
        <f t="shared" si="5"/>
        <v>17938</v>
      </c>
      <c r="G12" s="43">
        <f t="shared" si="5"/>
        <v>17850</v>
      </c>
      <c r="H12" s="43">
        <f t="shared" si="5"/>
        <v>88</v>
      </c>
      <c r="I12" s="43">
        <f t="shared" si="5"/>
        <v>17033</v>
      </c>
      <c r="J12" s="43">
        <f t="shared" si="5"/>
        <v>17033</v>
      </c>
      <c r="K12" s="43">
        <f t="shared" ref="K12" si="6">SUM(K13:K17,K21:K24,K27)</f>
        <v>0</v>
      </c>
    </row>
    <row r="13" spans="1:11" ht="17.25" customHeight="1">
      <c r="A13" s="44"/>
      <c r="B13" s="45" t="s">
        <v>18</v>
      </c>
      <c r="C13" s="38">
        <f>SUM(D13:E13)</f>
        <v>1000</v>
      </c>
      <c r="D13" s="43">
        <v>1000</v>
      </c>
      <c r="E13" s="43">
        <v>0</v>
      </c>
      <c r="F13" s="38">
        <f t="shared" ref="F13:F47" si="7">SUM(G13:H13)</f>
        <v>1000</v>
      </c>
      <c r="G13" s="43">
        <v>1000</v>
      </c>
      <c r="H13" s="43">
        <v>0</v>
      </c>
      <c r="I13" s="38">
        <f t="shared" ref="I13:I47" si="8">SUM(J13:K13)</f>
        <v>914</v>
      </c>
      <c r="J13" s="43">
        <v>914</v>
      </c>
      <c r="K13" s="43">
        <v>0</v>
      </c>
    </row>
    <row r="14" spans="1:11" ht="17.25" customHeight="1">
      <c r="A14" s="44"/>
      <c r="B14" s="45" t="s">
        <v>19</v>
      </c>
      <c r="C14" s="38">
        <f t="shared" ref="C14:C47" si="9">SUM(D14:E14)</f>
        <v>100</v>
      </c>
      <c r="D14" s="43">
        <v>100</v>
      </c>
      <c r="E14" s="43"/>
      <c r="F14" s="38">
        <f t="shared" si="7"/>
        <v>100</v>
      </c>
      <c r="G14" s="43">
        <v>100</v>
      </c>
      <c r="H14" s="43"/>
      <c r="I14" s="38">
        <f t="shared" si="8"/>
        <v>100</v>
      </c>
      <c r="J14" s="43">
        <v>100</v>
      </c>
      <c r="K14" s="43"/>
    </row>
    <row r="15" spans="1:11" ht="17.25" customHeight="1">
      <c r="A15" s="44"/>
      <c r="B15" s="45" t="s">
        <v>91</v>
      </c>
      <c r="C15" s="38">
        <f t="shared" si="9"/>
        <v>0</v>
      </c>
      <c r="D15" s="43"/>
      <c r="E15" s="43"/>
      <c r="F15" s="38">
        <f t="shared" si="7"/>
        <v>0</v>
      </c>
      <c r="G15" s="43"/>
      <c r="H15" s="43"/>
      <c r="I15" s="38">
        <f t="shared" si="8"/>
        <v>0</v>
      </c>
      <c r="J15" s="43"/>
      <c r="K15" s="43"/>
    </row>
    <row r="16" spans="1:11" ht="17.25" customHeight="1">
      <c r="A16" s="44"/>
      <c r="B16" s="45" t="s">
        <v>92</v>
      </c>
      <c r="C16" s="38">
        <f t="shared" si="9"/>
        <v>0</v>
      </c>
      <c r="D16" s="43"/>
      <c r="E16" s="43"/>
      <c r="F16" s="38">
        <f t="shared" si="7"/>
        <v>0</v>
      </c>
      <c r="G16" s="43"/>
      <c r="H16" s="43"/>
      <c r="I16" s="38">
        <f t="shared" si="8"/>
        <v>0</v>
      </c>
      <c r="J16" s="43"/>
      <c r="K16" s="43"/>
    </row>
    <row r="17" spans="1:11" ht="27.75" customHeight="1">
      <c r="A17" s="44"/>
      <c r="B17" s="46" t="s">
        <v>20</v>
      </c>
      <c r="C17" s="38">
        <f t="shared" si="9"/>
        <v>800</v>
      </c>
      <c r="D17" s="43">
        <f>SUM(D18:D19)</f>
        <v>800</v>
      </c>
      <c r="E17" s="43">
        <f>SUM(E18:E19)</f>
        <v>0</v>
      </c>
      <c r="F17" s="38">
        <f t="shared" si="7"/>
        <v>800</v>
      </c>
      <c r="G17" s="43">
        <v>800</v>
      </c>
      <c r="H17" s="43">
        <f>SUM(H18:H19)</f>
        <v>0</v>
      </c>
      <c r="I17" s="38">
        <f t="shared" si="8"/>
        <v>0</v>
      </c>
      <c r="J17" s="43">
        <f>SUM(J18:J19)</f>
        <v>0</v>
      </c>
      <c r="K17" s="43">
        <f>SUM(K18:K19)</f>
        <v>0</v>
      </c>
    </row>
    <row r="18" spans="1:11" ht="17.25" customHeight="1">
      <c r="A18" s="44"/>
      <c r="B18" s="46" t="s">
        <v>93</v>
      </c>
      <c r="C18" s="38">
        <f t="shared" si="9"/>
        <v>800</v>
      </c>
      <c r="D18" s="43">
        <v>800</v>
      </c>
      <c r="E18" s="43"/>
      <c r="F18" s="38">
        <f t="shared" si="7"/>
        <v>0</v>
      </c>
      <c r="G18" s="43"/>
      <c r="H18" s="43"/>
      <c r="I18" s="38">
        <f t="shared" si="8"/>
        <v>0</v>
      </c>
      <c r="J18" s="43"/>
      <c r="K18" s="43"/>
    </row>
    <row r="19" spans="1:11" ht="17.25" customHeight="1">
      <c r="A19" s="44"/>
      <c r="B19" s="45" t="s">
        <v>22</v>
      </c>
      <c r="C19" s="38">
        <f t="shared" si="9"/>
        <v>0</v>
      </c>
      <c r="D19" s="43"/>
      <c r="E19" s="43"/>
      <c r="F19" s="38">
        <f t="shared" si="7"/>
        <v>0</v>
      </c>
      <c r="G19" s="43"/>
      <c r="H19" s="43"/>
      <c r="I19" s="38">
        <f t="shared" si="8"/>
        <v>0</v>
      </c>
      <c r="J19" s="43"/>
      <c r="K19" s="43"/>
    </row>
    <row r="20" spans="1:11" ht="17.25" customHeight="1">
      <c r="A20" s="44"/>
      <c r="B20" s="46" t="s">
        <v>94</v>
      </c>
      <c r="C20" s="38">
        <f>D20</f>
        <v>1000</v>
      </c>
      <c r="D20" s="43">
        <v>1000</v>
      </c>
      <c r="E20" s="43"/>
      <c r="F20" s="38"/>
      <c r="G20" s="43"/>
      <c r="H20" s="43"/>
      <c r="I20" s="38">
        <v>980</v>
      </c>
      <c r="J20" s="43">
        <v>980</v>
      </c>
      <c r="K20" s="43"/>
    </row>
    <row r="21" spans="1:11" ht="17.25" customHeight="1">
      <c r="A21" s="44"/>
      <c r="B21" s="46" t="s">
        <v>26</v>
      </c>
      <c r="C21" s="38">
        <f>D21</f>
        <v>1500</v>
      </c>
      <c r="D21" s="43">
        <v>1500</v>
      </c>
      <c r="E21" s="43">
        <v>88</v>
      </c>
      <c r="F21" s="38">
        <f t="shared" si="7"/>
        <v>1588</v>
      </c>
      <c r="G21" s="43">
        <v>1500</v>
      </c>
      <c r="H21" s="43">
        <v>88</v>
      </c>
      <c r="I21" s="38">
        <f t="shared" si="8"/>
        <v>1496</v>
      </c>
      <c r="J21" s="43">
        <v>1496</v>
      </c>
      <c r="K21" s="43"/>
    </row>
    <row r="22" spans="1:11" ht="17.25" customHeight="1">
      <c r="A22" s="44"/>
      <c r="B22" s="46" t="s">
        <v>27</v>
      </c>
      <c r="C22" s="38">
        <f t="shared" si="9"/>
        <v>1200</v>
      </c>
      <c r="D22" s="43">
        <v>1200</v>
      </c>
      <c r="E22" s="43">
        <v>0</v>
      </c>
      <c r="F22" s="38">
        <f t="shared" si="7"/>
        <v>1200</v>
      </c>
      <c r="G22" s="43">
        <v>1200</v>
      </c>
      <c r="H22" s="43">
        <v>0</v>
      </c>
      <c r="I22" s="38">
        <f t="shared" si="8"/>
        <v>1076</v>
      </c>
      <c r="J22" s="43">
        <v>1076</v>
      </c>
      <c r="K22" s="43">
        <v>0</v>
      </c>
    </row>
    <row r="23" spans="1:11" ht="24.75" customHeight="1">
      <c r="A23" s="44"/>
      <c r="B23" s="46" t="s">
        <v>28</v>
      </c>
      <c r="C23" s="38">
        <f t="shared" si="9"/>
        <v>10650</v>
      </c>
      <c r="D23" s="43">
        <v>10650</v>
      </c>
      <c r="E23" s="43">
        <v>0</v>
      </c>
      <c r="F23" s="38">
        <f t="shared" si="7"/>
        <v>10650</v>
      </c>
      <c r="G23" s="43">
        <v>10650</v>
      </c>
      <c r="H23" s="43"/>
      <c r="I23" s="38">
        <f t="shared" si="8"/>
        <v>9950</v>
      </c>
      <c r="J23" s="43">
        <v>9950</v>
      </c>
      <c r="K23" s="43"/>
    </row>
    <row r="24" spans="1:11" ht="17.25" customHeight="1">
      <c r="A24" s="44"/>
      <c r="B24" s="45" t="s">
        <v>29</v>
      </c>
      <c r="C24" s="47">
        <f t="shared" si="9"/>
        <v>600</v>
      </c>
      <c r="D24" s="43">
        <f t="shared" ref="D24:E24" si="10">SUM(D25:D26)</f>
        <v>600</v>
      </c>
      <c r="E24" s="43">
        <f t="shared" si="10"/>
        <v>0</v>
      </c>
      <c r="F24" s="47">
        <f t="shared" si="7"/>
        <v>600</v>
      </c>
      <c r="G24" s="43">
        <f t="shared" ref="G24:H24" si="11">SUM(G25:G26)</f>
        <v>600</v>
      </c>
      <c r="H24" s="43">
        <f t="shared" si="11"/>
        <v>0</v>
      </c>
      <c r="I24" s="47">
        <f t="shared" si="8"/>
        <v>600</v>
      </c>
      <c r="J24" s="43">
        <f t="shared" ref="J24:K24" si="12">SUM(J25:J26)</f>
        <v>600</v>
      </c>
      <c r="K24" s="43">
        <f t="shared" si="12"/>
        <v>0</v>
      </c>
    </row>
    <row r="25" spans="1:11" ht="17.25" customHeight="1">
      <c r="A25" s="44"/>
      <c r="B25" s="45" t="s">
        <v>89</v>
      </c>
      <c r="C25" s="47">
        <f t="shared" si="9"/>
        <v>0</v>
      </c>
      <c r="D25" s="43">
        <v>0</v>
      </c>
      <c r="E25" s="43"/>
      <c r="F25" s="47">
        <f t="shared" si="7"/>
        <v>0</v>
      </c>
      <c r="G25" s="43">
        <v>0</v>
      </c>
      <c r="H25" s="43"/>
      <c r="I25" s="47">
        <f t="shared" si="8"/>
        <v>0</v>
      </c>
      <c r="J25" s="43">
        <v>0</v>
      </c>
      <c r="K25" s="43"/>
    </row>
    <row r="26" spans="1:11" ht="17.25" customHeight="1">
      <c r="A26" s="44"/>
      <c r="B26" s="45" t="s">
        <v>31</v>
      </c>
      <c r="C26" s="47">
        <f t="shared" si="9"/>
        <v>600</v>
      </c>
      <c r="D26" s="43">
        <v>600</v>
      </c>
      <c r="E26" s="43">
        <v>0</v>
      </c>
      <c r="F26" s="47">
        <f t="shared" si="7"/>
        <v>600</v>
      </c>
      <c r="G26" s="43">
        <v>600</v>
      </c>
      <c r="H26" s="43">
        <v>0</v>
      </c>
      <c r="I26" s="47">
        <f t="shared" si="8"/>
        <v>600</v>
      </c>
      <c r="J26" s="43">
        <v>600</v>
      </c>
      <c r="K26" s="43">
        <v>0</v>
      </c>
    </row>
    <row r="27" spans="1:11" ht="17.25" customHeight="1">
      <c r="A27" s="44"/>
      <c r="B27" s="45" t="s">
        <v>32</v>
      </c>
      <c r="C27" s="38">
        <f t="shared" si="9"/>
        <v>2000</v>
      </c>
      <c r="D27" s="43">
        <f>SUM(D28:D30)</f>
        <v>2000</v>
      </c>
      <c r="E27" s="43">
        <f>SUM(E28:E30)</f>
        <v>0</v>
      </c>
      <c r="F27" s="38">
        <f t="shared" si="7"/>
        <v>2000</v>
      </c>
      <c r="G27" s="43">
        <f>SUM(G28:G30)</f>
        <v>2000</v>
      </c>
      <c r="H27" s="43">
        <f>SUM(H28:H30)</f>
        <v>0</v>
      </c>
      <c r="I27" s="38">
        <f t="shared" si="8"/>
        <v>1917</v>
      </c>
      <c r="J27" s="43">
        <f>SUM(J28:J30)</f>
        <v>1917</v>
      </c>
      <c r="K27" s="43">
        <f>SUM(K28:K30)</f>
        <v>0</v>
      </c>
    </row>
    <row r="28" spans="1:11" ht="17.25" customHeight="1">
      <c r="A28" s="44"/>
      <c r="B28" s="45" t="s">
        <v>33</v>
      </c>
      <c r="C28" s="38">
        <f t="shared" si="9"/>
        <v>0</v>
      </c>
      <c r="D28" s="43">
        <v>0</v>
      </c>
      <c r="E28" s="43"/>
      <c r="F28" s="38">
        <f t="shared" si="7"/>
        <v>0</v>
      </c>
      <c r="G28" s="43">
        <v>0</v>
      </c>
      <c r="H28" s="43"/>
      <c r="I28" s="38">
        <f t="shared" si="8"/>
        <v>0</v>
      </c>
      <c r="J28" s="43">
        <v>0</v>
      </c>
      <c r="K28" s="43"/>
    </row>
    <row r="29" spans="1:11" ht="17.25" customHeight="1">
      <c r="A29" s="44"/>
      <c r="B29" s="46" t="s">
        <v>34</v>
      </c>
      <c r="C29" s="38">
        <f t="shared" si="9"/>
        <v>200</v>
      </c>
      <c r="D29" s="43">
        <v>200</v>
      </c>
      <c r="E29" s="43"/>
      <c r="F29" s="38">
        <f t="shared" si="7"/>
        <v>200</v>
      </c>
      <c r="G29" s="43">
        <v>200</v>
      </c>
      <c r="H29" s="43"/>
      <c r="I29" s="38">
        <f t="shared" si="8"/>
        <v>117</v>
      </c>
      <c r="J29" s="43">
        <v>117</v>
      </c>
      <c r="K29" s="43"/>
    </row>
    <row r="30" spans="1:11" ht="17.25" customHeight="1">
      <c r="A30" s="44"/>
      <c r="B30" s="46" t="s">
        <v>95</v>
      </c>
      <c r="C30" s="38">
        <f t="shared" si="9"/>
        <v>1800</v>
      </c>
      <c r="D30" s="43">
        <v>1800</v>
      </c>
      <c r="E30" s="43"/>
      <c r="F30" s="38">
        <f t="shared" si="7"/>
        <v>1800</v>
      </c>
      <c r="G30" s="43">
        <v>1800</v>
      </c>
      <c r="H30" s="43"/>
      <c r="I30" s="38">
        <f t="shared" si="8"/>
        <v>1800</v>
      </c>
      <c r="J30" s="43">
        <v>1800</v>
      </c>
      <c r="K30" s="43"/>
    </row>
    <row r="31" spans="1:11" ht="17.25" customHeight="1">
      <c r="A31" s="44" t="s">
        <v>36</v>
      </c>
      <c r="B31" s="45" t="s">
        <v>37</v>
      </c>
      <c r="C31" s="38">
        <f t="shared" si="9"/>
        <v>0</v>
      </c>
      <c r="D31" s="43"/>
      <c r="E31" s="43"/>
      <c r="F31" s="38">
        <f t="shared" si="7"/>
        <v>0</v>
      </c>
      <c r="G31" s="43"/>
      <c r="H31" s="43"/>
      <c r="I31" s="38">
        <f t="shared" si="8"/>
        <v>0</v>
      </c>
      <c r="J31" s="43"/>
      <c r="K31" s="43"/>
    </row>
    <row r="32" spans="1:11" ht="17.25" customHeight="1">
      <c r="A32" s="44" t="s">
        <v>38</v>
      </c>
      <c r="B32" s="45" t="s">
        <v>39</v>
      </c>
      <c r="C32" s="38">
        <f t="shared" si="9"/>
        <v>700</v>
      </c>
      <c r="D32" s="43">
        <v>700</v>
      </c>
      <c r="E32" s="43"/>
      <c r="F32" s="38">
        <f t="shared" si="7"/>
        <v>700</v>
      </c>
      <c r="G32" s="43">
        <v>700</v>
      </c>
      <c r="H32" s="43"/>
      <c r="I32" s="38">
        <f t="shared" si="8"/>
        <v>526</v>
      </c>
      <c r="J32" s="43">
        <v>526</v>
      </c>
      <c r="K32" s="43"/>
    </row>
    <row r="33" spans="1:11" ht="26.25" customHeight="1">
      <c r="A33" s="44" t="s">
        <v>40</v>
      </c>
      <c r="B33" s="46" t="s">
        <v>41</v>
      </c>
      <c r="C33" s="38">
        <f t="shared" si="9"/>
        <v>14755</v>
      </c>
      <c r="D33" s="43">
        <v>5255</v>
      </c>
      <c r="E33" s="43">
        <v>9500</v>
      </c>
      <c r="F33" s="38">
        <f t="shared" si="7"/>
        <v>14755</v>
      </c>
      <c r="G33" s="43">
        <v>5255</v>
      </c>
      <c r="H33" s="43">
        <v>9500</v>
      </c>
      <c r="I33" s="38">
        <f t="shared" si="8"/>
        <v>10000</v>
      </c>
      <c r="J33" s="43">
        <v>5250</v>
      </c>
      <c r="K33" s="43">
        <v>4750</v>
      </c>
    </row>
    <row r="34" spans="1:11" ht="26.25" customHeight="1">
      <c r="A34" s="44" t="s">
        <v>42</v>
      </c>
      <c r="B34" s="46" t="s">
        <v>43</v>
      </c>
      <c r="C34" s="38">
        <f t="shared" si="9"/>
        <v>1955</v>
      </c>
      <c r="D34" s="43">
        <f t="shared" ref="D34:F34" si="13">SUM(D35:D36)</f>
        <v>1955</v>
      </c>
      <c r="E34" s="43">
        <f t="shared" si="13"/>
        <v>0</v>
      </c>
      <c r="F34" s="43">
        <f t="shared" si="13"/>
        <v>1955</v>
      </c>
      <c r="G34" s="43">
        <v>1500</v>
      </c>
      <c r="H34" s="43">
        <f t="shared" ref="H34" si="14">SUM(H35:H36)</f>
        <v>0</v>
      </c>
      <c r="I34" s="38">
        <f t="shared" si="8"/>
        <v>1410</v>
      </c>
      <c r="J34" s="43">
        <f t="shared" ref="J34:K34" si="15">SUM(J35:J36)</f>
        <v>1410</v>
      </c>
      <c r="K34" s="43">
        <f t="shared" si="15"/>
        <v>0</v>
      </c>
    </row>
    <row r="35" spans="1:11" ht="17.25" customHeight="1">
      <c r="A35" s="44"/>
      <c r="B35" s="46" t="s">
        <v>96</v>
      </c>
      <c r="C35" s="38">
        <f t="shared" si="9"/>
        <v>1255</v>
      </c>
      <c r="D35" s="43">
        <v>1255</v>
      </c>
      <c r="E35" s="43"/>
      <c r="F35" s="38">
        <f t="shared" si="7"/>
        <v>1255</v>
      </c>
      <c r="G35" s="43">
        <v>1255</v>
      </c>
      <c r="H35" s="43"/>
      <c r="I35" s="38">
        <f t="shared" si="8"/>
        <v>710</v>
      </c>
      <c r="J35" s="43">
        <v>710</v>
      </c>
      <c r="K35" s="43"/>
    </row>
    <row r="36" spans="1:11" ht="17.25" customHeight="1">
      <c r="A36" s="44"/>
      <c r="B36" s="46" t="s">
        <v>45</v>
      </c>
      <c r="C36" s="38">
        <f t="shared" si="9"/>
        <v>700</v>
      </c>
      <c r="D36" s="43">
        <v>700</v>
      </c>
      <c r="E36" s="43">
        <v>0</v>
      </c>
      <c r="F36" s="38">
        <f t="shared" si="7"/>
        <v>700</v>
      </c>
      <c r="G36" s="43">
        <v>700</v>
      </c>
      <c r="H36" s="43"/>
      <c r="I36" s="38">
        <f t="shared" si="8"/>
        <v>700</v>
      </c>
      <c r="J36" s="43">
        <v>700</v>
      </c>
      <c r="K36" s="43"/>
    </row>
    <row r="37" spans="1:11" ht="17.25" customHeight="1">
      <c r="A37" s="44" t="s">
        <v>46</v>
      </c>
      <c r="B37" s="46" t="s">
        <v>47</v>
      </c>
      <c r="C37" s="38">
        <f t="shared" si="9"/>
        <v>41970</v>
      </c>
      <c r="D37" s="43">
        <f>SUM(D38:D45)</f>
        <v>41470</v>
      </c>
      <c r="E37" s="43">
        <f>SUM(E38:E45)</f>
        <v>500</v>
      </c>
      <c r="F37" s="38">
        <f t="shared" si="7"/>
        <v>41970</v>
      </c>
      <c r="G37" s="43">
        <f>SUM(G38:G45)</f>
        <v>41470</v>
      </c>
      <c r="H37" s="43">
        <f>SUM(H38:H45)</f>
        <v>500</v>
      </c>
      <c r="I37" s="38">
        <f t="shared" si="8"/>
        <v>34752</v>
      </c>
      <c r="J37" s="43">
        <f>SUM(J38:J45)</f>
        <v>34502</v>
      </c>
      <c r="K37" s="43">
        <f>SUM(K38:K45)</f>
        <v>250</v>
      </c>
    </row>
    <row r="38" spans="1:11" ht="24.75" customHeight="1">
      <c r="A38" s="44"/>
      <c r="B38" s="46" t="s">
        <v>97</v>
      </c>
      <c r="C38" s="38">
        <f t="shared" si="9"/>
        <v>4000</v>
      </c>
      <c r="D38" s="43">
        <v>4000</v>
      </c>
      <c r="E38" s="43"/>
      <c r="F38" s="38">
        <f t="shared" si="7"/>
        <v>4000</v>
      </c>
      <c r="G38" s="43">
        <v>4000</v>
      </c>
      <c r="H38" s="43"/>
      <c r="I38" s="38">
        <f t="shared" si="8"/>
        <v>4000</v>
      </c>
      <c r="J38" s="43">
        <v>4000</v>
      </c>
      <c r="K38" s="43"/>
    </row>
    <row r="39" spans="1:11" ht="24.75" customHeight="1">
      <c r="A39" s="44"/>
      <c r="B39" s="48" t="s">
        <v>98</v>
      </c>
      <c r="C39" s="38">
        <f t="shared" si="9"/>
        <v>150</v>
      </c>
      <c r="D39" s="43">
        <v>150</v>
      </c>
      <c r="E39" s="43"/>
      <c r="F39" s="38">
        <f>G39</f>
        <v>150</v>
      </c>
      <c r="G39" s="43">
        <v>150</v>
      </c>
      <c r="H39" s="43"/>
      <c r="I39" s="38"/>
      <c r="J39" s="43">
        <v>146</v>
      </c>
      <c r="K39" s="43"/>
    </row>
    <row r="40" spans="1:11" ht="24.75" customHeight="1">
      <c r="A40" s="44"/>
      <c r="B40" s="48" t="s">
        <v>99</v>
      </c>
      <c r="C40" s="38">
        <f>E40</f>
        <v>500</v>
      </c>
      <c r="D40" s="43"/>
      <c r="E40" s="43">
        <v>500</v>
      </c>
      <c r="F40" s="38">
        <f>H40</f>
        <v>500</v>
      </c>
      <c r="G40" s="43"/>
      <c r="H40" s="43">
        <v>500</v>
      </c>
      <c r="I40" s="38">
        <f>K40</f>
        <v>250</v>
      </c>
      <c r="J40" s="43"/>
      <c r="K40" s="43">
        <v>250</v>
      </c>
    </row>
    <row r="41" spans="1:11" ht="24.75" customHeight="1">
      <c r="A41" s="44"/>
      <c r="B41" s="48" t="s">
        <v>48</v>
      </c>
      <c r="C41" s="38">
        <f>D41</f>
        <v>26720</v>
      </c>
      <c r="D41" s="43">
        <v>26720</v>
      </c>
      <c r="E41" s="43"/>
      <c r="F41" s="38">
        <f>G41</f>
        <v>26720</v>
      </c>
      <c r="G41" s="43">
        <v>26720</v>
      </c>
      <c r="H41" s="43"/>
      <c r="I41" s="38">
        <f>J41</f>
        <v>20106</v>
      </c>
      <c r="J41" s="43">
        <v>20106</v>
      </c>
      <c r="K41" s="43"/>
    </row>
    <row r="42" spans="1:11" ht="24.75" customHeight="1">
      <c r="A42" s="44"/>
      <c r="B42" s="48" t="s">
        <v>100</v>
      </c>
      <c r="C42" s="38">
        <f>D42</f>
        <v>8100</v>
      </c>
      <c r="D42" s="43">
        <v>8100</v>
      </c>
      <c r="E42" s="43"/>
      <c r="F42" s="38">
        <f>G42</f>
        <v>8100</v>
      </c>
      <c r="G42" s="43">
        <v>8100</v>
      </c>
      <c r="H42" s="43"/>
      <c r="I42" s="38">
        <f>J42</f>
        <v>8100</v>
      </c>
      <c r="J42" s="43">
        <v>8100</v>
      </c>
      <c r="K42" s="43"/>
    </row>
    <row r="43" spans="1:11" ht="24.75" customHeight="1">
      <c r="A43" s="44"/>
      <c r="B43" s="48" t="s">
        <v>101</v>
      </c>
      <c r="C43" s="38">
        <f>D43</f>
        <v>1300</v>
      </c>
      <c r="D43" s="43">
        <v>1300</v>
      </c>
      <c r="E43" s="43"/>
      <c r="F43" s="38">
        <f>G43</f>
        <v>1300</v>
      </c>
      <c r="G43" s="43">
        <v>1300</v>
      </c>
      <c r="H43" s="43"/>
      <c r="I43" s="38">
        <f>J43</f>
        <v>1300</v>
      </c>
      <c r="J43" s="43">
        <v>1300</v>
      </c>
      <c r="K43" s="43"/>
    </row>
    <row r="44" spans="1:11" ht="17.25" customHeight="1">
      <c r="A44" s="44"/>
      <c r="B44" s="48" t="s">
        <v>102</v>
      </c>
      <c r="C44" s="38">
        <f t="shared" si="9"/>
        <v>800</v>
      </c>
      <c r="D44" s="43">
        <v>800</v>
      </c>
      <c r="E44" s="43">
        <v>0</v>
      </c>
      <c r="F44" s="38">
        <f t="shared" si="7"/>
        <v>800</v>
      </c>
      <c r="G44" s="43">
        <v>800</v>
      </c>
      <c r="H44" s="43"/>
      <c r="I44" s="38">
        <f t="shared" si="8"/>
        <v>700</v>
      </c>
      <c r="J44" s="43">
        <v>700</v>
      </c>
      <c r="K44" s="43"/>
    </row>
    <row r="45" spans="1:11" ht="17.25" customHeight="1">
      <c r="A45" s="44"/>
      <c r="B45" s="46" t="s">
        <v>103</v>
      </c>
      <c r="C45" s="38">
        <f t="shared" si="9"/>
        <v>400</v>
      </c>
      <c r="D45" s="43">
        <v>400</v>
      </c>
      <c r="E45" s="43"/>
      <c r="F45" s="38">
        <f t="shared" si="7"/>
        <v>400</v>
      </c>
      <c r="G45" s="43">
        <v>400</v>
      </c>
      <c r="H45" s="43"/>
      <c r="I45" s="38">
        <f t="shared" si="8"/>
        <v>150</v>
      </c>
      <c r="J45" s="43">
        <v>150</v>
      </c>
      <c r="K45" s="43"/>
    </row>
    <row r="46" spans="1:11" ht="17.25" customHeight="1">
      <c r="A46" s="36">
        <v>3</v>
      </c>
      <c r="B46" s="46" t="s">
        <v>55</v>
      </c>
      <c r="C46" s="38">
        <f t="shared" si="9"/>
        <v>0</v>
      </c>
      <c r="D46" s="43"/>
      <c r="E46" s="43"/>
      <c r="F46" s="38">
        <f t="shared" si="7"/>
        <v>0</v>
      </c>
      <c r="G46" s="43"/>
      <c r="H46" s="43"/>
      <c r="I46" s="38">
        <f t="shared" si="8"/>
        <v>0</v>
      </c>
      <c r="J46" s="43"/>
      <c r="K46" s="43"/>
    </row>
    <row r="47" spans="1:11" ht="17.25" customHeight="1">
      <c r="A47" s="36">
        <v>4</v>
      </c>
      <c r="B47" s="45" t="s">
        <v>56</v>
      </c>
      <c r="C47" s="38">
        <f t="shared" si="9"/>
        <v>0</v>
      </c>
      <c r="D47" s="43"/>
      <c r="E47" s="43"/>
      <c r="F47" s="38">
        <f t="shared" si="7"/>
        <v>0</v>
      </c>
      <c r="G47" s="43"/>
      <c r="H47" s="43"/>
      <c r="I47" s="38">
        <f t="shared" si="8"/>
        <v>0</v>
      </c>
      <c r="J47" s="43"/>
      <c r="K47" s="43"/>
    </row>
    <row r="48" spans="1:11" ht="17.25" customHeight="1" thickBot="1">
      <c r="A48" s="49"/>
      <c r="B48" s="50" t="s">
        <v>59</v>
      </c>
      <c r="C48" s="51">
        <f>SUM(C47,C46,C9,C6)</f>
        <v>175088</v>
      </c>
      <c r="D48" s="52">
        <f t="shared" ref="D48:K48" si="16">SUM(D46:D47,D6:D9)</f>
        <v>235028</v>
      </c>
      <c r="E48" s="52">
        <f t="shared" si="16"/>
        <v>10088</v>
      </c>
      <c r="F48" s="51">
        <f t="shared" si="16"/>
        <v>244039</v>
      </c>
      <c r="G48" s="52">
        <f t="shared" si="16"/>
        <v>233496</v>
      </c>
      <c r="H48" s="52">
        <f t="shared" si="16"/>
        <v>10088</v>
      </c>
      <c r="I48" s="51">
        <f>I6+I9</f>
        <v>160122</v>
      </c>
      <c r="J48" s="52">
        <f>J6+J9</f>
        <v>155122</v>
      </c>
      <c r="K48" s="52">
        <f t="shared" si="16"/>
        <v>5000</v>
      </c>
    </row>
    <row r="49" spans="1:11" ht="17.25" customHeight="1">
      <c r="A49" s="53"/>
      <c r="B49" s="54" t="s">
        <v>6</v>
      </c>
      <c r="C49" s="55">
        <f>SUM(D49:E49)</f>
        <v>170088</v>
      </c>
      <c r="D49" s="56">
        <v>160000</v>
      </c>
      <c r="E49" s="56">
        <f>E48</f>
        <v>10088</v>
      </c>
      <c r="F49" s="55">
        <f t="shared" ref="F49:F51" si="17">SUM(G49:H49)</f>
        <v>243584</v>
      </c>
      <c r="G49" s="56">
        <f>G48</f>
        <v>233496</v>
      </c>
      <c r="H49" s="55">
        <f>H48</f>
        <v>10088</v>
      </c>
      <c r="I49" s="55">
        <f t="shared" ref="I49:I50" si="18">SUM(J49:K49)</f>
        <v>160122</v>
      </c>
      <c r="J49" s="56">
        <f>J48</f>
        <v>155122</v>
      </c>
      <c r="K49" s="55">
        <f>K48</f>
        <v>5000</v>
      </c>
    </row>
    <row r="50" spans="1:11" ht="17.25" customHeight="1">
      <c r="A50" s="36"/>
      <c r="B50" s="57" t="s">
        <v>60</v>
      </c>
      <c r="C50" s="58">
        <v>5000</v>
      </c>
      <c r="D50" s="59"/>
      <c r="E50" s="59">
        <v>5000</v>
      </c>
      <c r="F50" s="58">
        <f t="shared" si="17"/>
        <v>0</v>
      </c>
      <c r="G50" s="59"/>
      <c r="H50" s="58"/>
      <c r="I50" s="58">
        <f t="shared" si="18"/>
        <v>0</v>
      </c>
      <c r="J50" s="59"/>
      <c r="K50" s="58">
        <v>0</v>
      </c>
    </row>
    <row r="51" spans="1:11" ht="17.25" customHeight="1">
      <c r="A51" s="36"/>
      <c r="B51" s="54" t="s">
        <v>61</v>
      </c>
      <c r="C51" s="58">
        <v>5088</v>
      </c>
      <c r="D51" s="59"/>
      <c r="E51" s="59">
        <v>5088</v>
      </c>
      <c r="F51" s="58">
        <f t="shared" si="17"/>
        <v>0</v>
      </c>
      <c r="G51" s="59"/>
      <c r="H51" s="58"/>
      <c r="I51" s="58">
        <f>K51</f>
        <v>87</v>
      </c>
      <c r="J51" s="59"/>
      <c r="K51" s="58">
        <v>87</v>
      </c>
    </row>
    <row r="53" spans="1:11" ht="19.5" customHeight="1">
      <c r="B53" s="2" t="s">
        <v>104</v>
      </c>
    </row>
    <row r="54" spans="1:11" ht="30" customHeight="1">
      <c r="B54" s="2" t="s">
        <v>105</v>
      </c>
    </row>
  </sheetData>
  <mergeCells count="6">
    <mergeCell ref="A1:K1"/>
    <mergeCell ref="A2:A3"/>
    <mergeCell ref="B2:B3"/>
    <mergeCell ref="C2:E2"/>
    <mergeCell ref="F2:H2"/>
    <mergeCell ref="I2:K2"/>
  </mergeCells>
  <pageMargins left="0.45" right="0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tabSelected="1" topLeftCell="A10" workbookViewId="0">
      <selection activeCell="H16" sqref="H16"/>
    </sheetView>
  </sheetViews>
  <sheetFormatPr defaultColWidth="9.140625" defaultRowHeight="15"/>
  <cols>
    <col min="1" max="1" width="5.85546875" style="2" customWidth="1"/>
    <col min="2" max="2" width="36" style="2" customWidth="1"/>
    <col min="3" max="3" width="27" style="2" customWidth="1"/>
    <col min="4" max="4" width="20.5703125" style="2" customWidth="1"/>
    <col min="5" max="5" width="5.85546875" style="2" customWidth="1"/>
    <col min="6" max="6" width="23.85546875" style="2" customWidth="1"/>
    <col min="7" max="16384" width="9.140625" style="2"/>
  </cols>
  <sheetData>
    <row r="1" spans="1:10" ht="25.5" customHeight="1">
      <c r="A1" s="80" t="s">
        <v>65</v>
      </c>
      <c r="B1" s="80"/>
      <c r="C1" s="80"/>
      <c r="D1" s="80"/>
      <c r="E1" s="80"/>
      <c r="F1" s="80"/>
    </row>
    <row r="2" spans="1:10" ht="44.25" customHeight="1">
      <c r="A2" s="81" t="s">
        <v>66</v>
      </c>
      <c r="B2" s="82"/>
      <c r="C2" s="81" t="s">
        <v>67</v>
      </c>
      <c r="D2" s="83"/>
      <c r="E2" s="82"/>
      <c r="F2" s="3" t="s">
        <v>68</v>
      </c>
    </row>
    <row r="3" spans="1:10" ht="27.75" customHeight="1">
      <c r="A3" s="81" t="s">
        <v>69</v>
      </c>
      <c r="B3" s="82"/>
      <c r="C3" s="81" t="s">
        <v>67</v>
      </c>
      <c r="D3" s="83"/>
      <c r="E3" s="83"/>
      <c r="F3" s="82"/>
    </row>
    <row r="4" spans="1:10" ht="111.75" customHeight="1">
      <c r="A4" s="81" t="s">
        <v>70</v>
      </c>
      <c r="B4" s="82"/>
      <c r="C4" s="84" t="s">
        <v>108</v>
      </c>
      <c r="D4" s="85"/>
      <c r="E4" s="85"/>
      <c r="F4" s="86"/>
    </row>
    <row r="5" spans="1:10" ht="78.75" customHeight="1">
      <c r="A5" s="81" t="s">
        <v>71</v>
      </c>
      <c r="B5" s="82"/>
      <c r="C5" s="81" t="s">
        <v>72</v>
      </c>
      <c r="D5" s="82"/>
      <c r="E5" s="3" t="s">
        <v>73</v>
      </c>
      <c r="F5" s="4" t="s">
        <v>74</v>
      </c>
    </row>
    <row r="6" spans="1:10" ht="51.75" customHeight="1">
      <c r="A6" s="81" t="s">
        <v>75</v>
      </c>
      <c r="B6" s="83"/>
      <c r="C6" s="82"/>
      <c r="D6" s="81" t="s">
        <v>76</v>
      </c>
      <c r="E6" s="82"/>
      <c r="F6" s="87" t="s">
        <v>77</v>
      </c>
    </row>
    <row r="7" spans="1:10" s="1" customFormat="1" ht="78.75">
      <c r="A7" s="5" t="s">
        <v>78</v>
      </c>
      <c r="B7" s="3" t="s">
        <v>79</v>
      </c>
      <c r="C7" s="3" t="s">
        <v>80</v>
      </c>
      <c r="D7" s="3" t="s">
        <v>81</v>
      </c>
      <c r="E7" s="3" t="s">
        <v>82</v>
      </c>
      <c r="F7" s="88"/>
    </row>
    <row r="8" spans="1:10" ht="51" customHeight="1">
      <c r="A8" s="4">
        <v>1</v>
      </c>
      <c r="B8" s="4" t="s">
        <v>83</v>
      </c>
      <c r="C8" s="6" t="s">
        <v>88</v>
      </c>
      <c r="D8" s="6" t="s">
        <v>84</v>
      </c>
      <c r="E8" s="7">
        <v>0</v>
      </c>
      <c r="F8" s="4"/>
    </row>
    <row r="9" spans="1:10" ht="27" customHeight="1">
      <c r="A9" s="4">
        <v>2</v>
      </c>
      <c r="B9" s="4" t="s">
        <v>85</v>
      </c>
      <c r="C9" s="3">
        <v>76</v>
      </c>
      <c r="D9" s="3">
        <v>84</v>
      </c>
      <c r="E9" s="7" t="s">
        <v>86</v>
      </c>
      <c r="F9" s="4"/>
    </row>
    <row r="10" spans="1:10" ht="183" customHeight="1">
      <c r="A10" s="4">
        <v>3</v>
      </c>
      <c r="B10" s="4" t="s">
        <v>87</v>
      </c>
      <c r="C10" s="4" t="s">
        <v>110</v>
      </c>
      <c r="D10" s="60" t="s">
        <v>109</v>
      </c>
      <c r="E10" s="7">
        <v>0</v>
      </c>
      <c r="F10" s="4"/>
    </row>
    <row r="11" spans="1:10" ht="20.25" customHeight="1">
      <c r="A11" s="4">
        <v>4</v>
      </c>
      <c r="B11" s="4"/>
      <c r="C11" s="4"/>
      <c r="D11" s="4"/>
      <c r="E11" s="4"/>
      <c r="F11" s="4"/>
    </row>
    <row r="12" spans="1:10" hidden="1">
      <c r="A12" s="8"/>
      <c r="B12" s="8"/>
      <c r="C12" s="8"/>
      <c r="D12" s="8"/>
      <c r="E12" s="8"/>
      <c r="F12" s="8"/>
    </row>
    <row r="13" spans="1:10" ht="23.25" customHeight="1">
      <c r="B13" s="2" t="s">
        <v>64</v>
      </c>
      <c r="J13" s="2">
        <v>27</v>
      </c>
    </row>
    <row r="14" spans="1:10" ht="31.5" customHeight="1">
      <c r="B14" s="2" t="s">
        <v>90</v>
      </c>
    </row>
  </sheetData>
  <mergeCells count="12">
    <mergeCell ref="A4:B4"/>
    <mergeCell ref="C4:F4"/>
    <mergeCell ref="A5:B5"/>
    <mergeCell ref="C5:D5"/>
    <mergeCell ref="A6:C6"/>
    <mergeCell ref="D6:E6"/>
    <mergeCell ref="F6:F7"/>
    <mergeCell ref="A1:F1"/>
    <mergeCell ref="A2:B2"/>
    <mergeCell ref="C2:E2"/>
    <mergeCell ref="A3:B3"/>
    <mergeCell ref="C3:F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ბიუჯეტი</vt:lpstr>
      <vt:lpstr>შესრულება</vt:lpstr>
      <vt:lpstr>პროგრამულის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2024-01-05T12:35:39Z</cp:lastPrinted>
  <dcterms:created xsi:type="dcterms:W3CDTF">2020-05-27T12:13:00Z</dcterms:created>
  <dcterms:modified xsi:type="dcterms:W3CDTF">2026-10-29T08:16:44Z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EB624B8CECD34CB9AFCC51CA4AEF52B3</vt:lpwstr>
  </property>
  <property fmtid="{D5CDD505-2E9C-101B-9397-08002B2CF9AE}" pid="3" name="KSOProductBuildVer">
    <vt:lpwstr>1033-11.2.0.11440</vt:lpwstr>
  </property>
</Properties>
</file>