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შესრულება" sheetId="1" r:id="rId1"/>
    <sheet name="პროგრამულის შესრულება" sheetId="6" r:id="rId2"/>
    <sheet name="ბიუჯეტის შესრულება" sheetId="7" r:id="rId3"/>
    <sheet name="აუდიტის ფორმა" sheetId="4" r:id="rId4"/>
  </sheets>
  <definedNames>
    <definedName name="_xlnm._FilterDatabase" localSheetId="0" hidden="1">შესრულება!$C$3:$E$3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7"/>
  <c r="D12" i="1" l="1"/>
  <c r="G12" l="1"/>
  <c r="H12"/>
  <c r="J12"/>
  <c r="K12"/>
  <c r="B26" i="7" l="1"/>
  <c r="B25"/>
  <c r="B24"/>
  <c r="B22"/>
  <c r="B21"/>
  <c r="B20"/>
  <c r="B18"/>
  <c r="B17"/>
  <c r="B12"/>
  <c r="B11"/>
  <c r="B10"/>
  <c r="B8"/>
  <c r="C4"/>
  <c r="E16" i="1" l="1"/>
  <c r="G16"/>
  <c r="H16"/>
  <c r="J16"/>
  <c r="K16"/>
  <c r="G21"/>
  <c r="H21"/>
  <c r="I21"/>
  <c r="J21"/>
  <c r="K21"/>
  <c r="F23"/>
  <c r="G23"/>
  <c r="H23"/>
  <c r="I23"/>
  <c r="J23"/>
  <c r="K23"/>
  <c r="G30"/>
  <c r="H30"/>
  <c r="J30"/>
  <c r="K30"/>
  <c r="G33"/>
  <c r="H33"/>
  <c r="J33"/>
  <c r="K33"/>
  <c r="H10" l="1"/>
  <c r="G10"/>
  <c r="J10"/>
  <c r="D37" l="1"/>
  <c r="D41" s="1"/>
  <c r="C31"/>
  <c r="C27"/>
  <c r="C14"/>
  <c r="C13"/>
  <c r="C8"/>
  <c r="I40" l="1"/>
  <c r="F40"/>
  <c r="F38"/>
  <c r="F33"/>
  <c r="I31"/>
  <c r="I30" s="1"/>
  <c r="F31"/>
  <c r="F30" s="1"/>
  <c r="E30"/>
  <c r="D30"/>
  <c r="I27"/>
  <c r="F27"/>
  <c r="E23"/>
  <c r="D23"/>
  <c r="F21"/>
  <c r="E21"/>
  <c r="I16"/>
  <c r="F16"/>
  <c r="I14"/>
  <c r="F14"/>
  <c r="I13"/>
  <c r="I12" s="1"/>
  <c r="F13"/>
  <c r="F12" s="1"/>
  <c r="K7"/>
  <c r="E12"/>
  <c r="C12" s="1"/>
  <c r="I8"/>
  <c r="F8"/>
  <c r="I5"/>
  <c r="F5"/>
  <c r="I4"/>
  <c r="F4"/>
  <c r="I10" l="1"/>
  <c r="I33"/>
  <c r="F10"/>
  <c r="C23"/>
  <c r="C30"/>
  <c r="C35"/>
  <c r="C36"/>
  <c r="I35"/>
  <c r="F36"/>
  <c r="E37"/>
  <c r="F35"/>
  <c r="G7"/>
  <c r="G37" s="1"/>
  <c r="H7"/>
  <c r="K37"/>
  <c r="J7"/>
  <c r="J37" s="1"/>
  <c r="I36"/>
  <c r="C37" l="1"/>
  <c r="I7"/>
  <c r="I37" s="1"/>
  <c r="F7"/>
  <c r="F37" s="1"/>
</calcChain>
</file>

<file path=xl/sharedStrings.xml><?xml version="1.0" encoding="utf-8"?>
<sst xmlns="http://schemas.openxmlformats.org/spreadsheetml/2006/main" count="144" uniqueCount="125">
  <si>
    <t>N</t>
  </si>
  <si>
    <t>ხარჯების დასახელება</t>
  </si>
  <si>
    <t>წლიური გეგმა</t>
  </si>
  <si>
    <t>შესაბამისი პერიოდის გეგმა (ნაზარდი ჯამი)</t>
  </si>
  <si>
    <t>შესაბამისი პერიოდის ფაქტი (ნაზარდი ჯამი)</t>
  </si>
  <si>
    <t>სულ</t>
  </si>
  <si>
    <t>სუბსიდია</t>
  </si>
  <si>
    <t>საკუთარი</t>
  </si>
  <si>
    <t>ბავშვთა რაოდენობა</t>
  </si>
  <si>
    <t>მომუშავეთა რიცხოვნობა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</si>
  <si>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</si>
  <si>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</si>
  <si>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</si>
  <si>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</si>
  <si>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</si>
  <si>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</si>
  <si>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</si>
  <si>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</si>
  <si>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</si>
  <si>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მცირეფასიანი საოფისე ტექნიკის შეძენის და დამონტაჟების ხარჯი</t>
  </si>
  <si>
    <t xml:space="preserve">       კომპიუტერული ტექნიკა</t>
  </si>
  <si>
    <t xml:space="preserve">      კარტიჯის შეძენა და დატუმბვა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</si>
  <si>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</si>
  <si>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</si>
  <si>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</si>
  <si>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</si>
  <si>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</si>
  <si>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</si>
  <si>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</si>
  <si>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</si>
  <si>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</si>
  <si>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</si>
  <si>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</si>
  <si>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</si>
  <si>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</si>
  <si>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</si>
  <si>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</si>
  <si>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</si>
  <si>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 xml:space="preserve">   - საწვავის შეძენის ხარჯი</t>
  </si>
  <si>
    <t xml:space="preserve">   - ტრანსპორტის დაქირავების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</si>
  <si>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</si>
  <si>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</si>
  <si>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</si>
  <si>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>სხვა ხარჯები</t>
  </si>
  <si>
    <t>არაფინანსური აქტივების ზრდა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</si>
  <si>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</si>
  <si>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</si>
  <si>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</si>
  <si>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 xml:space="preserve">  -  საოფისე ინვენტარის შეძენა </t>
  </si>
  <si>
    <t xml:space="preserve">     სხვა მცირეფასიანი საოფისე ტექნიკისა და დამონტაჟების ხარჯი</t>
  </si>
  <si>
    <t xml:space="preserve">      სხვა საოფისე მცირეფასიანი ინვენტარის შეძენა</t>
  </si>
  <si>
    <t>მუნიციპალიტეტის ფარგლებში არსებული იურიდიული პირების (ა(ა)იპ, შპს) მონაცემები</t>
  </si>
  <si>
    <t>მუნიციპალიტეტი</t>
  </si>
  <si>
    <t>დასახელება</t>
  </si>
  <si>
    <t>კატეგორია</t>
  </si>
  <si>
    <t xml:space="preserve">საკუთარი შემოსავლები </t>
  </si>
  <si>
    <t>მუნიციპალური დაფინანსება (მაგ. სუბსიდია)</t>
  </si>
  <si>
    <t>დასაქმებულთა საშუალო თვიური რაოდენობა წლის განმავლობაში</t>
  </si>
  <si>
    <t>შტატგარეშე მომსახურეთა საშუალო თვიური რაოდენობა წლის განმავლობაში</t>
  </si>
  <si>
    <t xml:space="preserve">შტატგარეშე მომსახურეთა ანაზღაურება </t>
  </si>
  <si>
    <t xml:space="preserve">სხვა დარჩენილი ხარჯები (გარდა შრომის ანაზღაურებისა) </t>
  </si>
  <si>
    <t>ონის მუნიციპალიტეტი</t>
  </si>
  <si>
    <t>ა(ა)იპ</t>
  </si>
  <si>
    <t>შენიშვნა: რიცხვები იწერება ლარებში</t>
  </si>
  <si>
    <t>საბაზისო მაჩვენებელი</t>
  </si>
  <si>
    <t>განმარტება</t>
  </si>
  <si>
    <t>ბავშვების რაოდენობა</t>
  </si>
  <si>
    <t>პროგრამის დასახელება (პროგრამული კოდი)</t>
  </si>
  <si>
    <t>პროგრამის გამახორციელებელი</t>
  </si>
  <si>
    <t>პროგრამის აღწერა და მიზანი</t>
  </si>
  <si>
    <t>დაგეგემილი საბოლოო შედეგი</t>
  </si>
  <si>
    <t>მიღწეული შედეგი</t>
  </si>
  <si>
    <t>დაგეგმილი საბოლოო შედეგის შეფასების ინდიკატორი</t>
  </si>
  <si>
    <t>მიღწეული შედეგის შეფასების ინდიკატორი</t>
  </si>
  <si>
    <t>№</t>
  </si>
  <si>
    <t>დაგეგმილი მაჩვენებელი</t>
  </si>
  <si>
    <t>მიღწეული მაჩვენებელი</t>
  </si>
  <si>
    <t>ცდომილების მაჩვენებელი (%/აღწერა)</t>
  </si>
  <si>
    <t>დირექტორი:</t>
  </si>
  <si>
    <t>სულ წლის ფაქტი</t>
  </si>
  <si>
    <t>მ.შ. საკუთარი სახსრები</t>
  </si>
  <si>
    <t>მ.შ. მუნიციპალური ბიუჯეტი</t>
  </si>
  <si>
    <t>შემოსულობები</t>
  </si>
  <si>
    <t xml:space="preserve">   შემოსავლები</t>
  </si>
  <si>
    <t xml:space="preserve">    -შემოსავალი მუნიციპალური ბიუჯეტით</t>
  </si>
  <si>
    <t xml:space="preserve">    - საკუთარი შემოსავლები</t>
  </si>
  <si>
    <t xml:space="preserve">    - გრანტები</t>
  </si>
  <si>
    <t xml:space="preserve">   არაფინანსური აქტივების კლება</t>
  </si>
  <si>
    <t xml:space="preserve">   ფინანსური აქტივების კლება (ნაშთი)</t>
  </si>
  <si>
    <t>ვალდებულებების კლება</t>
  </si>
  <si>
    <t xml:space="preserve">   საშინაო</t>
  </si>
  <si>
    <t xml:space="preserve">   საგარეო</t>
  </si>
  <si>
    <t>გადასახდელები</t>
  </si>
  <si>
    <t xml:space="preserve">   ხარჯები</t>
  </si>
  <si>
    <t xml:space="preserve">    - შრომის ანაზღაურება</t>
  </si>
  <si>
    <t xml:space="preserve">    - საქონელი და მომსახურება</t>
  </si>
  <si>
    <t xml:space="preserve">    - პროცენტი</t>
  </si>
  <si>
    <t xml:space="preserve">    - სუბსიდიები</t>
  </si>
  <si>
    <t xml:space="preserve">    - სოციალური უზრუნველყოფა</t>
  </si>
  <si>
    <t xml:space="preserve">    - სხვა ხარჯი</t>
  </si>
  <si>
    <t xml:space="preserve">   არაფინანსური აქტივების ზრდა</t>
  </si>
  <si>
    <t>ნაშთის ცვლილება</t>
  </si>
  <si>
    <t>შემსრულებელი:</t>
  </si>
  <si>
    <t>ინფორმაცია პროგრამის შესრულების შესახებ</t>
  </si>
  <si>
    <t>შემსრულებელი:ს.გუგეშაშვილი</t>
  </si>
  <si>
    <t>ს.გუგეშაშვილი</t>
  </si>
  <si>
    <t>სპორტული ღონისძიებებისა და შეკრებების რაოდენობა</t>
  </si>
  <si>
    <t>სპორტსმენების წარმატება და გამარჯვება,მოზარდების მეთოდური აღზრდა დაოსტატება</t>
  </si>
  <si>
    <t>გათბობის ხარჯი</t>
  </si>
  <si>
    <t>%</t>
  </si>
  <si>
    <t>ა(ა)იპ ონის მუნიციპალიტეტის საფეხბურთო სკოლა მამისონი</t>
  </si>
  <si>
    <t>05 01 02</t>
  </si>
  <si>
    <t>სპორტული წრით სარგებლობის მაქსიმალური ხელმისაწვდომობა;ჯანსაღი ცხოვრების წესით დაკავებული ახალგაზრდობა,წარმატებული სპორტსმენები და მუნიციპალიტეტის ნაკრები გუნდები სპორტის სხვადასხვა სფეროში</t>
  </si>
  <si>
    <t>საფეხბურთო სკოლა მამისონში არსებული სპორტის სახეობების რაოდენობა</t>
  </si>
  <si>
    <t>ფუნქციონირებს სპორტის 1სახეობ ა-ფეხბურთი</t>
  </si>
  <si>
    <t>შენარჩუნებულია სპორტის ერთი სახეობა</t>
  </si>
  <si>
    <t xml:space="preserve"> საფეხბურთო სკოლაში ფეხბურთს ეუფლება 48 ბავშვი,რომელთაც სამწვრთნელო პროცესი უტარდებათ კვირაში 4-ჯერ. სკოლაში დასაქმებულია 10 ადამიანი.აღსაზრდელები მონაწილწობას ღებულობენ სპორტულ შეჯიბრებებში და ტურნირებში, საქართველოს მასშტაბით.                                                                                                   პროგრამის მიზანია:                                                                                                                                                                  -ხელი შეუწყოს მოზარდებში ჯანსაღი ცხოვრების წესის დამკვიდრებას;                       -მეტი მოზარდის ჩაბმა სპორტულ აქტივობებში,ბავშვებისა და მოზარდების მეთოდური აღზრდა/დაოსტატება;                                                                                                                          -მუნიციპალიტეტის სპორტული შედეგების წარმოჩენა ქვეყნის მასშტაბით.სპორტული ღონისძიებების მაღალ დონეზე ჩატარება.</t>
  </si>
  <si>
    <t>დირექტორი:ე.ჩიტალაძე</t>
  </si>
  <si>
    <t xml:space="preserve">ა(ა)იპ ონის მუნიციპალიტეტის საფეხბურთო სკოლა მამისონი </t>
  </si>
  <si>
    <t>ე.ჩიტალაძე</t>
  </si>
  <si>
    <t>ა(ა)იპ - ონის მუნიციპალიტეტის საფეხბურთო სკოლა მამისონის 2021 წლის IV კვარტლის შესრულების ანგარიში</t>
  </si>
  <si>
    <t xml:space="preserve"> 5 სპორტული ღონისძიება.                         </t>
  </si>
  <si>
    <t>ქვეყანაში შექმნილი ვითარების გამო ჩატარდა მხოლოდ 1 ღონისძიება</t>
  </si>
  <si>
    <t xml:space="preserve"> 2021 წლის IV კვარტლის შესრულების ანგარიში</t>
  </si>
  <si>
    <t>2021 წელი, IV კვარტალი</t>
  </si>
</sst>
</file>

<file path=xl/styles.xml><?xml version="1.0" encoding="utf-8"?>
<styleSheet xmlns="http://schemas.openxmlformats.org/spreadsheetml/2006/main">
  <numFmts count="1">
    <numFmt numFmtId="164" formatCode="_-* #,##0.00\ _L_a_r_i_-;\-* #,##0.00\ _L_a_r_i_-;_-* &quot;-&quot;??\ _L_a_r_i_-;_-@_-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C00000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rgb="FFFF0000"/>
      <name val="Sylfaen"/>
      <family val="1"/>
    </font>
    <font>
      <sz val="11"/>
      <color theme="1"/>
      <name val="Sylfaen"/>
      <family val="1"/>
    </font>
    <font>
      <sz val="10"/>
      <name val="Arial Cy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Sylfaen"/>
      <family val="1"/>
    </font>
    <font>
      <sz val="9"/>
      <color rgb="FF000000"/>
      <name val="Sylfaen"/>
      <family val="1"/>
    </font>
    <font>
      <sz val="9"/>
      <color theme="1" tint="4.9989318521683403E-2"/>
      <name val="Sylfaen"/>
      <family val="1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164" fontId="12" fillId="0" borderId="0" applyFont="0" applyFill="0" applyBorder="0" applyAlignment="0" applyProtection="0"/>
  </cellStyleXfs>
  <cellXfs count="68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5" fillId="0" borderId="2" xfId="1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center" vertical="center"/>
    </xf>
    <xf numFmtId="3" fontId="9" fillId="0" borderId="8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3" fontId="0" fillId="0" borderId="0" xfId="0" applyNumberFormat="1"/>
    <xf numFmtId="0" fontId="0" fillId="0" borderId="2" xfId="0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left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/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top" wrapText="1"/>
    </xf>
    <xf numFmtId="0" fontId="19" fillId="0" borderId="0" xfId="0" applyFont="1" applyAlignment="1">
      <alignment wrapText="1"/>
    </xf>
    <xf numFmtId="9" fontId="19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center" wrapText="1"/>
    </xf>
  </cellXfs>
  <cellStyles count="4">
    <cellStyle name="Comma 5" xfId="3"/>
    <cellStyle name="Îáû÷íûé_ÐÎÌÀÍ--Ø-8" xfId="2"/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>
      <selection activeCell="E33" sqref="E33"/>
    </sheetView>
  </sheetViews>
  <sheetFormatPr defaultRowHeight="15"/>
  <cols>
    <col min="1" max="1" width="4" customWidth="1"/>
    <col min="2" max="2" width="52.7109375" customWidth="1"/>
    <col min="3" max="11" width="10.85546875" customWidth="1"/>
  </cols>
  <sheetData>
    <row r="1" spans="1:11" ht="31.5" customHeight="1">
      <c r="A1" s="46" t="s">
        <v>120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0" customHeight="1">
      <c r="A2" s="51" t="s">
        <v>0</v>
      </c>
      <c r="B2" s="53" t="s">
        <v>1</v>
      </c>
      <c r="C2" s="47" t="s">
        <v>2</v>
      </c>
      <c r="D2" s="48"/>
      <c r="E2" s="49"/>
      <c r="F2" s="50" t="s">
        <v>3</v>
      </c>
      <c r="G2" s="50"/>
      <c r="H2" s="50"/>
      <c r="I2" s="48" t="s">
        <v>4</v>
      </c>
      <c r="J2" s="48"/>
      <c r="K2" s="49"/>
    </row>
    <row r="3" spans="1:11" ht="24" customHeight="1" thickBot="1">
      <c r="A3" s="52"/>
      <c r="B3" s="54"/>
      <c r="C3" s="2" t="s">
        <v>5</v>
      </c>
      <c r="D3" s="2" t="s">
        <v>6</v>
      </c>
      <c r="E3" s="2" t="s">
        <v>7</v>
      </c>
      <c r="F3" s="2" t="s">
        <v>5</v>
      </c>
      <c r="G3" s="2" t="s">
        <v>6</v>
      </c>
      <c r="H3" s="2" t="s">
        <v>7</v>
      </c>
      <c r="I3" s="2" t="s">
        <v>5</v>
      </c>
      <c r="J3" s="2" t="s">
        <v>6</v>
      </c>
      <c r="K3" s="2" t="s">
        <v>7</v>
      </c>
    </row>
    <row r="4" spans="1:11" ht="17.25" customHeight="1" thickTop="1">
      <c r="A4" s="3"/>
      <c r="B4" s="4" t="s">
        <v>8</v>
      </c>
      <c r="C4" s="5">
        <v>48</v>
      </c>
      <c r="D4" s="6">
        <v>48</v>
      </c>
      <c r="E4" s="6"/>
      <c r="F4" s="5">
        <f>G4+H4</f>
        <v>0</v>
      </c>
      <c r="G4" s="7"/>
      <c r="H4" s="7"/>
      <c r="I4" s="5">
        <f>J4+K4</f>
        <v>0</v>
      </c>
      <c r="J4" s="7"/>
      <c r="K4" s="7"/>
    </row>
    <row r="5" spans="1:11" ht="17.25" customHeight="1">
      <c r="A5" s="1"/>
      <c r="B5" s="8" t="s">
        <v>9</v>
      </c>
      <c r="C5" s="5">
        <v>10</v>
      </c>
      <c r="D5" s="5">
        <v>10</v>
      </c>
      <c r="E5" s="5"/>
      <c r="F5" s="5">
        <f t="shared" ref="F5" si="0">G5+H5</f>
        <v>0</v>
      </c>
      <c r="G5" s="9"/>
      <c r="H5" s="9"/>
      <c r="I5" s="5">
        <f t="shared" ref="I5" si="1">J5+K5</f>
        <v>0</v>
      </c>
      <c r="J5" s="9"/>
      <c r="K5" s="9"/>
    </row>
    <row r="6" spans="1:11" ht="17.25" customHeight="1">
      <c r="A6" s="1">
        <v>1</v>
      </c>
      <c r="B6" s="8" t="s">
        <v>10</v>
      </c>
      <c r="C6" s="5">
        <v>14300</v>
      </c>
      <c r="D6" s="10">
        <v>14300</v>
      </c>
      <c r="E6" s="10"/>
      <c r="F6" s="5">
        <v>14300</v>
      </c>
      <c r="G6" s="10">
        <v>14300</v>
      </c>
      <c r="H6" s="10"/>
      <c r="I6" s="5">
        <v>14175</v>
      </c>
      <c r="J6" s="10">
        <v>14175</v>
      </c>
      <c r="K6" s="10"/>
    </row>
    <row r="7" spans="1:11" ht="17.25" customHeight="1">
      <c r="A7" s="1">
        <v>2</v>
      </c>
      <c r="B7" s="8" t="s">
        <v>11</v>
      </c>
      <c r="C7" s="5">
        <v>16479</v>
      </c>
      <c r="D7" s="10">
        <v>16479</v>
      </c>
      <c r="E7" s="10"/>
      <c r="F7" s="5">
        <f t="shared" ref="F7:K7" si="2">SUM(F8:F10,F27:F30,F33)</f>
        <v>15872</v>
      </c>
      <c r="G7" s="10">
        <f t="shared" si="2"/>
        <v>15872</v>
      </c>
      <c r="H7" s="10">
        <f t="shared" si="2"/>
        <v>0</v>
      </c>
      <c r="I7" s="5">
        <f t="shared" si="2"/>
        <v>11210.5</v>
      </c>
      <c r="J7" s="10">
        <f t="shared" si="2"/>
        <v>11211</v>
      </c>
      <c r="K7" s="10">
        <f t="shared" si="2"/>
        <v>0</v>
      </c>
    </row>
    <row r="8" spans="1:11" ht="17.25" customHeight="1">
      <c r="A8" s="11" t="s">
        <v>12</v>
      </c>
      <c r="B8" s="12" t="s">
        <v>13</v>
      </c>
      <c r="C8" s="5">
        <f t="shared" ref="C8:C36" si="3">D8+E8</f>
        <v>0</v>
      </c>
      <c r="D8" s="10"/>
      <c r="E8" s="10"/>
      <c r="F8" s="5">
        <f>G8+H8</f>
        <v>0</v>
      </c>
      <c r="G8" s="10"/>
      <c r="H8" s="10"/>
      <c r="I8" s="5">
        <f>J8+K8</f>
        <v>0</v>
      </c>
      <c r="J8" s="10"/>
      <c r="K8" s="10"/>
    </row>
    <row r="9" spans="1:11" ht="17.25" customHeight="1">
      <c r="A9" s="11" t="s">
        <v>14</v>
      </c>
      <c r="B9" s="12" t="s">
        <v>15</v>
      </c>
      <c r="C9" s="5">
        <v>1000</v>
      </c>
      <c r="D9" s="10">
        <v>1000</v>
      </c>
      <c r="E9" s="10"/>
      <c r="F9" s="5">
        <v>1000</v>
      </c>
      <c r="G9" s="10">
        <v>1000</v>
      </c>
      <c r="H9" s="10"/>
      <c r="I9" s="5">
        <v>595</v>
      </c>
      <c r="J9" s="10">
        <v>595</v>
      </c>
      <c r="K9" s="10"/>
    </row>
    <row r="10" spans="1:11" ht="17.25" customHeight="1">
      <c r="A10" s="11" t="s">
        <v>16</v>
      </c>
      <c r="B10" s="12" t="s">
        <v>17</v>
      </c>
      <c r="C10" s="5">
        <v>5259</v>
      </c>
      <c r="D10" s="10">
        <v>5259</v>
      </c>
      <c r="E10" s="10"/>
      <c r="F10" s="5">
        <f>SUM(F11:F12,F16,F18,F19:F21,F23)</f>
        <v>4882</v>
      </c>
      <c r="G10" s="10">
        <f>SUM(G11:G12,G16,G18,G19:G21,G23)</f>
        <v>4882</v>
      </c>
      <c r="H10" s="10">
        <f>SUM(H11:H12,H16,H18,H19:H21,H23)</f>
        <v>0</v>
      </c>
      <c r="I10" s="5">
        <f>SUM(I11:I12,I16,I18,I19:I21,I23)</f>
        <v>4295.5</v>
      </c>
      <c r="J10" s="10">
        <f>SUM(J11:J12,J16,J18,J19:J21,J23)</f>
        <v>4296</v>
      </c>
      <c r="K10" s="10"/>
    </row>
    <row r="11" spans="1:11" ht="17.25" customHeight="1">
      <c r="A11" s="11"/>
      <c r="B11" s="12" t="s">
        <v>18</v>
      </c>
      <c r="C11" s="5">
        <v>457</v>
      </c>
      <c r="D11" s="10">
        <v>457</v>
      </c>
      <c r="E11" s="10"/>
      <c r="F11" s="5">
        <v>457</v>
      </c>
      <c r="G11" s="10">
        <v>457</v>
      </c>
      <c r="H11" s="10"/>
      <c r="I11" s="5">
        <v>290</v>
      </c>
      <c r="J11" s="10">
        <v>290</v>
      </c>
      <c r="K11" s="10"/>
    </row>
    <row r="12" spans="1:11" ht="24.75" customHeight="1">
      <c r="A12" s="11"/>
      <c r="B12" s="13" t="s">
        <v>19</v>
      </c>
      <c r="C12" s="5">
        <f t="shared" si="3"/>
        <v>600</v>
      </c>
      <c r="D12" s="10">
        <f>SUM(D13:D15)</f>
        <v>600</v>
      </c>
      <c r="E12" s="10">
        <f t="shared" ref="E12" si="4">SUM(E13:E17)</f>
        <v>0</v>
      </c>
      <c r="F12" s="5">
        <f>F13+F14+F15</f>
        <v>600</v>
      </c>
      <c r="G12" s="5">
        <f t="shared" ref="G12:K12" si="5">G13+G14+G15</f>
        <v>600</v>
      </c>
      <c r="H12" s="5">
        <f t="shared" si="5"/>
        <v>0</v>
      </c>
      <c r="I12" s="5">
        <f t="shared" si="5"/>
        <v>600</v>
      </c>
      <c r="J12" s="5">
        <f t="shared" si="5"/>
        <v>600</v>
      </c>
      <c r="K12" s="5">
        <f t="shared" si="5"/>
        <v>0</v>
      </c>
    </row>
    <row r="13" spans="1:11" ht="15.75" customHeight="1">
      <c r="A13" s="11"/>
      <c r="B13" s="13" t="s">
        <v>20</v>
      </c>
      <c r="C13" s="5">
        <f t="shared" si="3"/>
        <v>0</v>
      </c>
      <c r="D13" s="10">
        <v>0</v>
      </c>
      <c r="E13" s="10"/>
      <c r="F13" s="5">
        <f t="shared" ref="F13:F36" si="6">SUM(G13:H13)</f>
        <v>0</v>
      </c>
      <c r="G13" s="10"/>
      <c r="H13" s="10"/>
      <c r="I13" s="5">
        <f t="shared" ref="I13:I36" si="7">SUM(J13:K13)</f>
        <v>0</v>
      </c>
      <c r="J13" s="10"/>
      <c r="K13" s="10"/>
    </row>
    <row r="14" spans="1:11" ht="15.75" customHeight="1">
      <c r="A14" s="11"/>
      <c r="B14" s="12" t="s">
        <v>21</v>
      </c>
      <c r="C14" s="5">
        <f t="shared" si="3"/>
        <v>0</v>
      </c>
      <c r="D14" s="10">
        <v>0</v>
      </c>
      <c r="E14" s="10"/>
      <c r="F14" s="5">
        <f t="shared" si="6"/>
        <v>0</v>
      </c>
      <c r="G14" s="10"/>
      <c r="H14" s="10"/>
      <c r="I14" s="5">
        <f t="shared" si="7"/>
        <v>0</v>
      </c>
      <c r="J14" s="10"/>
      <c r="K14" s="10"/>
    </row>
    <row r="15" spans="1:11" ht="25.5">
      <c r="A15" s="11"/>
      <c r="B15" s="13" t="s">
        <v>49</v>
      </c>
      <c r="C15" s="5">
        <v>600</v>
      </c>
      <c r="D15" s="10">
        <v>600</v>
      </c>
      <c r="E15" s="10"/>
      <c r="F15" s="5">
        <v>600</v>
      </c>
      <c r="G15" s="10">
        <v>600</v>
      </c>
      <c r="H15" s="10"/>
      <c r="I15" s="5">
        <v>600</v>
      </c>
      <c r="J15" s="10">
        <v>600</v>
      </c>
      <c r="K15" s="10"/>
    </row>
    <row r="16" spans="1:11" ht="16.5" customHeight="1">
      <c r="A16" s="11"/>
      <c r="B16" s="12" t="s">
        <v>48</v>
      </c>
      <c r="C16" s="5">
        <v>705</v>
      </c>
      <c r="D16" s="10">
        <v>705</v>
      </c>
      <c r="E16" s="10">
        <f t="shared" ref="E16:K16" si="8">E17</f>
        <v>0</v>
      </c>
      <c r="F16" s="5">
        <f t="shared" si="8"/>
        <v>705</v>
      </c>
      <c r="G16" s="10">
        <f t="shared" si="8"/>
        <v>705</v>
      </c>
      <c r="H16" s="10">
        <f t="shared" si="8"/>
        <v>0</v>
      </c>
      <c r="I16" s="5">
        <f t="shared" si="8"/>
        <v>640</v>
      </c>
      <c r="J16" s="10">
        <f t="shared" si="8"/>
        <v>640</v>
      </c>
      <c r="K16" s="10">
        <f t="shared" si="8"/>
        <v>0</v>
      </c>
    </row>
    <row r="17" spans="1:11" ht="16.5" customHeight="1">
      <c r="A17" s="11"/>
      <c r="B17" s="13" t="s">
        <v>50</v>
      </c>
      <c r="C17" s="5">
        <v>705</v>
      </c>
      <c r="D17" s="10">
        <v>705</v>
      </c>
      <c r="E17" s="10"/>
      <c r="F17" s="5">
        <v>705</v>
      </c>
      <c r="G17" s="10">
        <v>705</v>
      </c>
      <c r="H17" s="10"/>
      <c r="I17" s="5">
        <v>640</v>
      </c>
      <c r="J17" s="10">
        <v>640</v>
      </c>
      <c r="K17" s="10"/>
    </row>
    <row r="18" spans="1:11" ht="16.5" customHeight="1">
      <c r="A18" s="11"/>
      <c r="B18" s="13" t="s">
        <v>22</v>
      </c>
      <c r="C18" s="5">
        <v>600</v>
      </c>
      <c r="D18" s="10">
        <v>600</v>
      </c>
      <c r="E18" s="10"/>
      <c r="F18" s="5">
        <v>600</v>
      </c>
      <c r="G18" s="10">
        <v>600</v>
      </c>
      <c r="H18" s="10"/>
      <c r="I18" s="5">
        <v>517.5</v>
      </c>
      <c r="J18" s="10">
        <v>518</v>
      </c>
      <c r="K18" s="10"/>
    </row>
    <row r="19" spans="1:11" ht="16.5" customHeight="1">
      <c r="A19" s="11"/>
      <c r="B19" s="13" t="s">
        <v>23</v>
      </c>
      <c r="C19" s="5">
        <v>650</v>
      </c>
      <c r="D19" s="10">
        <v>650</v>
      </c>
      <c r="E19" s="10"/>
      <c r="F19" s="5">
        <v>650</v>
      </c>
      <c r="G19" s="10">
        <v>650</v>
      </c>
      <c r="H19" s="10"/>
      <c r="I19" s="5">
        <v>428</v>
      </c>
      <c r="J19" s="10">
        <v>428</v>
      </c>
      <c r="K19" s="10"/>
    </row>
    <row r="20" spans="1:11" ht="25.5">
      <c r="A20" s="11"/>
      <c r="B20" s="13" t="s">
        <v>24</v>
      </c>
      <c r="C20" s="5">
        <v>600</v>
      </c>
      <c r="D20" s="10">
        <v>600</v>
      </c>
      <c r="E20" s="10"/>
      <c r="F20" s="5">
        <v>600</v>
      </c>
      <c r="G20" s="10">
        <v>600</v>
      </c>
      <c r="H20" s="10"/>
      <c r="I20" s="5">
        <v>550</v>
      </c>
      <c r="J20" s="10">
        <v>550</v>
      </c>
      <c r="K20" s="10"/>
    </row>
    <row r="21" spans="1:11" ht="16.5" customHeight="1">
      <c r="A21" s="11"/>
      <c r="B21" s="12" t="s">
        <v>25</v>
      </c>
      <c r="C21" s="5">
        <v>270</v>
      </c>
      <c r="D21" s="10">
        <v>270</v>
      </c>
      <c r="E21" s="10">
        <f t="shared" ref="E21:K21" si="9">SUM(E22:E22)</f>
        <v>0</v>
      </c>
      <c r="F21" s="5">
        <f t="shared" si="9"/>
        <v>270</v>
      </c>
      <c r="G21" s="10">
        <f t="shared" si="9"/>
        <v>270</v>
      </c>
      <c r="H21" s="10">
        <f t="shared" si="9"/>
        <v>0</v>
      </c>
      <c r="I21" s="5">
        <f t="shared" si="9"/>
        <v>270</v>
      </c>
      <c r="J21" s="10">
        <f t="shared" si="9"/>
        <v>270</v>
      </c>
      <c r="K21" s="10">
        <f t="shared" si="9"/>
        <v>0</v>
      </c>
    </row>
    <row r="22" spans="1:11" ht="16.5" customHeight="1">
      <c r="A22" s="11"/>
      <c r="B22" s="12" t="s">
        <v>26</v>
      </c>
      <c r="C22" s="5">
        <v>270</v>
      </c>
      <c r="D22" s="10">
        <v>270</v>
      </c>
      <c r="E22" s="10"/>
      <c r="F22" s="5">
        <v>270</v>
      </c>
      <c r="G22" s="10">
        <v>270</v>
      </c>
      <c r="H22" s="10"/>
      <c r="I22" s="5">
        <v>270</v>
      </c>
      <c r="J22" s="10">
        <v>270</v>
      </c>
      <c r="K22" s="10"/>
    </row>
    <row r="23" spans="1:11" ht="16.5" customHeight="1">
      <c r="A23" s="11"/>
      <c r="B23" s="12" t="s">
        <v>27</v>
      </c>
      <c r="C23" s="5">
        <f t="shared" si="3"/>
        <v>1377</v>
      </c>
      <c r="D23" s="10">
        <f>SUM(D24:D26)</f>
        <v>1377</v>
      </c>
      <c r="E23" s="10">
        <f>SUM(E24:E26)</f>
        <v>0</v>
      </c>
      <c r="F23" s="5">
        <f t="shared" ref="F23:K23" si="10">SUM(F24:F26)</f>
        <v>1000</v>
      </c>
      <c r="G23" s="10">
        <f t="shared" si="10"/>
        <v>1000</v>
      </c>
      <c r="H23" s="10">
        <f t="shared" si="10"/>
        <v>0</v>
      </c>
      <c r="I23" s="5">
        <f t="shared" si="10"/>
        <v>1000</v>
      </c>
      <c r="J23" s="10">
        <f t="shared" si="10"/>
        <v>1000</v>
      </c>
      <c r="K23" s="10">
        <f t="shared" si="10"/>
        <v>0</v>
      </c>
    </row>
    <row r="24" spans="1:11" ht="16.5" customHeight="1">
      <c r="A24" s="11"/>
      <c r="B24" s="12" t="s">
        <v>28</v>
      </c>
      <c r="C24" s="5">
        <v>177</v>
      </c>
      <c r="D24" s="10">
        <v>177</v>
      </c>
      <c r="E24" s="10"/>
      <c r="F24" s="5"/>
      <c r="G24" s="10"/>
      <c r="H24" s="10"/>
      <c r="I24" s="5"/>
      <c r="J24" s="10"/>
      <c r="K24" s="10"/>
    </row>
    <row r="25" spans="1:11" ht="16.5" customHeight="1">
      <c r="A25" s="11"/>
      <c r="B25" s="13" t="s">
        <v>29</v>
      </c>
      <c r="C25" s="5">
        <v>200</v>
      </c>
      <c r="D25" s="10">
        <v>200</v>
      </c>
      <c r="E25" s="10"/>
      <c r="F25" s="5"/>
      <c r="G25" s="10"/>
      <c r="H25" s="10"/>
      <c r="I25" s="5"/>
      <c r="J25" s="10"/>
      <c r="K25" s="10"/>
    </row>
    <row r="26" spans="1:11" ht="16.5" customHeight="1">
      <c r="A26" s="11"/>
      <c r="B26" s="13" t="s">
        <v>108</v>
      </c>
      <c r="C26" s="5">
        <v>1000</v>
      </c>
      <c r="D26" s="10">
        <v>1000</v>
      </c>
      <c r="E26" s="10"/>
      <c r="F26" s="5">
        <v>1000</v>
      </c>
      <c r="G26" s="10">
        <v>1000</v>
      </c>
      <c r="H26" s="10"/>
      <c r="I26" s="5">
        <v>1000</v>
      </c>
      <c r="J26" s="10">
        <v>1000</v>
      </c>
      <c r="K26" s="10"/>
    </row>
    <row r="27" spans="1:11" ht="16.5" customHeight="1">
      <c r="A27" s="11" t="s">
        <v>30</v>
      </c>
      <c r="B27" s="12" t="s">
        <v>31</v>
      </c>
      <c r="C27" s="5">
        <f t="shared" si="3"/>
        <v>0</v>
      </c>
      <c r="D27" s="10">
        <v>0</v>
      </c>
      <c r="E27" s="10"/>
      <c r="F27" s="5">
        <f t="shared" si="6"/>
        <v>0</v>
      </c>
      <c r="G27" s="10"/>
      <c r="H27" s="10"/>
      <c r="I27" s="5">
        <f t="shared" si="7"/>
        <v>0</v>
      </c>
      <c r="J27" s="10"/>
      <c r="K27" s="10"/>
    </row>
    <row r="28" spans="1:11" ht="16.5" customHeight="1">
      <c r="A28" s="11" t="s">
        <v>32</v>
      </c>
      <c r="B28" s="12" t="s">
        <v>33</v>
      </c>
      <c r="C28" s="5">
        <v>230</v>
      </c>
      <c r="D28" s="10">
        <v>230</v>
      </c>
      <c r="E28" s="10"/>
      <c r="F28" s="5"/>
      <c r="G28" s="10"/>
      <c r="H28" s="10"/>
      <c r="I28" s="5"/>
      <c r="J28" s="10"/>
      <c r="K28" s="10"/>
    </row>
    <row r="29" spans="1:11" ht="22.5" customHeight="1">
      <c r="A29" s="11" t="s">
        <v>34</v>
      </c>
      <c r="B29" s="13" t="s">
        <v>35</v>
      </c>
      <c r="C29" s="5">
        <v>4925</v>
      </c>
      <c r="D29" s="10">
        <v>4925</v>
      </c>
      <c r="E29" s="10"/>
      <c r="F29" s="5">
        <v>4925</v>
      </c>
      <c r="G29" s="10">
        <v>4925</v>
      </c>
      <c r="H29" s="10"/>
      <c r="I29" s="5">
        <v>4850</v>
      </c>
      <c r="J29" s="10">
        <v>4850</v>
      </c>
      <c r="K29" s="10"/>
    </row>
    <row r="30" spans="1:11" ht="22.5" customHeight="1">
      <c r="A30" s="11" t="s">
        <v>36</v>
      </c>
      <c r="B30" s="13" t="s">
        <v>37</v>
      </c>
      <c r="C30" s="5">
        <f t="shared" si="3"/>
        <v>673</v>
      </c>
      <c r="D30" s="10">
        <f t="shared" ref="D30:K30" si="11">SUM(D31:D32)</f>
        <v>673</v>
      </c>
      <c r="E30" s="10">
        <f t="shared" si="11"/>
        <v>0</v>
      </c>
      <c r="F30" s="5">
        <f t="shared" si="11"/>
        <v>673</v>
      </c>
      <c r="G30" s="10">
        <f t="shared" si="11"/>
        <v>673</v>
      </c>
      <c r="H30" s="10">
        <f t="shared" si="11"/>
        <v>0</v>
      </c>
      <c r="I30" s="5">
        <f t="shared" si="11"/>
        <v>600</v>
      </c>
      <c r="J30" s="10">
        <f t="shared" si="11"/>
        <v>600</v>
      </c>
      <c r="K30" s="10">
        <f t="shared" si="11"/>
        <v>0</v>
      </c>
    </row>
    <row r="31" spans="1:11" ht="16.5" customHeight="1">
      <c r="A31" s="11"/>
      <c r="B31" s="13" t="s">
        <v>38</v>
      </c>
      <c r="C31" s="5">
        <f t="shared" si="3"/>
        <v>0</v>
      </c>
      <c r="D31" s="10"/>
      <c r="E31" s="10"/>
      <c r="F31" s="5">
        <f t="shared" si="6"/>
        <v>0</v>
      </c>
      <c r="G31" s="10"/>
      <c r="H31" s="10"/>
      <c r="I31" s="5">
        <f t="shared" si="7"/>
        <v>0</v>
      </c>
      <c r="J31" s="10"/>
      <c r="K31" s="10"/>
    </row>
    <row r="32" spans="1:11" ht="16.5" customHeight="1">
      <c r="A32" s="11"/>
      <c r="B32" s="13" t="s">
        <v>39</v>
      </c>
      <c r="C32" s="5">
        <v>673</v>
      </c>
      <c r="D32" s="10">
        <v>673</v>
      </c>
      <c r="E32" s="10"/>
      <c r="F32" s="5">
        <v>673</v>
      </c>
      <c r="G32" s="10">
        <v>673</v>
      </c>
      <c r="H32" s="10"/>
      <c r="I32" s="5">
        <v>600</v>
      </c>
      <c r="J32" s="10">
        <v>600</v>
      </c>
      <c r="K32" s="10"/>
    </row>
    <row r="33" spans="1:11" ht="16.5" customHeight="1">
      <c r="A33" s="11" t="s">
        <v>40</v>
      </c>
      <c r="B33" s="13" t="s">
        <v>41</v>
      </c>
      <c r="C33" s="5">
        <v>4392</v>
      </c>
      <c r="D33" s="10">
        <v>4392</v>
      </c>
      <c r="E33" s="10"/>
      <c r="F33" s="5">
        <f t="shared" ref="F33:K33" si="12">SUM(F34:F34)</f>
        <v>4392</v>
      </c>
      <c r="G33" s="10">
        <f t="shared" si="12"/>
        <v>4392</v>
      </c>
      <c r="H33" s="10">
        <f t="shared" si="12"/>
        <v>0</v>
      </c>
      <c r="I33" s="5">
        <f t="shared" si="12"/>
        <v>870</v>
      </c>
      <c r="J33" s="10">
        <f t="shared" si="12"/>
        <v>870</v>
      </c>
      <c r="K33" s="10">
        <f t="shared" si="12"/>
        <v>0</v>
      </c>
    </row>
    <row r="34" spans="1:11" ht="25.5">
      <c r="A34" s="11"/>
      <c r="B34" s="13" t="s">
        <v>42</v>
      </c>
      <c r="C34" s="5">
        <v>4392</v>
      </c>
      <c r="D34" s="10">
        <v>4392</v>
      </c>
      <c r="E34" s="10"/>
      <c r="F34" s="5">
        <v>4392</v>
      </c>
      <c r="G34" s="10">
        <v>4392</v>
      </c>
      <c r="H34" s="10"/>
      <c r="I34" s="5">
        <v>870</v>
      </c>
      <c r="J34" s="10">
        <v>870</v>
      </c>
      <c r="K34" s="10"/>
    </row>
    <row r="35" spans="1:11" ht="17.25" customHeight="1">
      <c r="A35" s="1">
        <v>3</v>
      </c>
      <c r="B35" s="13" t="s">
        <v>43</v>
      </c>
      <c r="C35" s="5">
        <f t="shared" si="3"/>
        <v>0</v>
      </c>
      <c r="D35" s="10"/>
      <c r="E35" s="10"/>
      <c r="F35" s="5">
        <f t="shared" si="6"/>
        <v>0</v>
      </c>
      <c r="G35" s="10"/>
      <c r="H35" s="10"/>
      <c r="I35" s="5">
        <f t="shared" si="7"/>
        <v>0</v>
      </c>
      <c r="J35" s="10"/>
      <c r="K35" s="10"/>
    </row>
    <row r="36" spans="1:11" ht="17.25" customHeight="1">
      <c r="A36" s="1">
        <v>4</v>
      </c>
      <c r="B36" s="12" t="s">
        <v>44</v>
      </c>
      <c r="C36" s="5">
        <f t="shared" si="3"/>
        <v>0</v>
      </c>
      <c r="D36" s="10"/>
      <c r="E36" s="10"/>
      <c r="F36" s="5">
        <f t="shared" si="6"/>
        <v>0</v>
      </c>
      <c r="G36" s="10"/>
      <c r="H36" s="10"/>
      <c r="I36" s="5">
        <f t="shared" si="7"/>
        <v>0</v>
      </c>
      <c r="J36" s="10"/>
      <c r="K36" s="10"/>
    </row>
    <row r="37" spans="1:11" ht="17.25" customHeight="1" thickBot="1">
      <c r="A37" s="14"/>
      <c r="B37" s="15" t="s">
        <v>45</v>
      </c>
      <c r="C37" s="16">
        <f>SUM(C36,C35,C7,C6)</f>
        <v>30779</v>
      </c>
      <c r="D37" s="17">
        <f>SUM(D36,D35,D7,D6)</f>
        <v>30779</v>
      </c>
      <c r="E37" s="17">
        <f>SUM(E36,E35,E7,E6)</f>
        <v>0</v>
      </c>
      <c r="F37" s="16">
        <f>SUM(F36,F35,F7,F6)</f>
        <v>30172</v>
      </c>
      <c r="G37" s="17">
        <f>G36+G35+G7+G6</f>
        <v>30172</v>
      </c>
      <c r="H37" s="17"/>
      <c r="I37" s="16">
        <f>SUM(I36,I35,I7,I6)</f>
        <v>25385.5</v>
      </c>
      <c r="J37" s="17">
        <f>SUM(J36,J35,J7,J6)</f>
        <v>25386</v>
      </c>
      <c r="K37" s="17">
        <f>SUM(K36,K35,K7,K6)</f>
        <v>0</v>
      </c>
    </row>
    <row r="38" spans="1:11" ht="17.25" customHeight="1">
      <c r="A38" s="18"/>
      <c r="B38" s="19" t="s">
        <v>6</v>
      </c>
      <c r="C38" s="20">
        <v>30779</v>
      </c>
      <c r="D38" s="21">
        <v>30779</v>
      </c>
      <c r="E38" s="21"/>
      <c r="F38" s="20">
        <f t="shared" ref="F38:F40" si="13">SUM(G38:H38)</f>
        <v>0</v>
      </c>
      <c r="G38" s="21"/>
      <c r="H38" s="20"/>
      <c r="I38" s="20">
        <v>30779</v>
      </c>
      <c r="J38" s="21">
        <v>30779</v>
      </c>
      <c r="K38" s="20"/>
    </row>
    <row r="39" spans="1:11" ht="17.25" customHeight="1">
      <c r="A39" s="1"/>
      <c r="B39" s="22" t="s">
        <v>46</v>
      </c>
      <c r="C39" s="20"/>
      <c r="D39" s="21"/>
      <c r="E39" s="21"/>
      <c r="F39" s="23"/>
      <c r="G39" s="24"/>
      <c r="H39" s="23"/>
      <c r="I39" s="23"/>
      <c r="J39" s="24"/>
      <c r="K39" s="23"/>
    </row>
    <row r="40" spans="1:11" ht="17.25" customHeight="1">
      <c r="A40" s="1"/>
      <c r="B40" s="19" t="s">
        <v>47</v>
      </c>
      <c r="C40" s="20">
        <v>0</v>
      </c>
      <c r="D40" s="21"/>
      <c r="E40" s="21">
        <v>0</v>
      </c>
      <c r="F40" s="23">
        <f t="shared" si="13"/>
        <v>0</v>
      </c>
      <c r="G40" s="24"/>
      <c r="H40" s="23"/>
      <c r="I40" s="23">
        <f t="shared" ref="I40" si="14">SUM(J40:K40)</f>
        <v>0</v>
      </c>
      <c r="J40" s="24"/>
      <c r="K40" s="23"/>
    </row>
    <row r="41" spans="1:11">
      <c r="D41" s="25">
        <f>D37-D38</f>
        <v>0</v>
      </c>
    </row>
    <row r="43" spans="1:11" ht="17.25" customHeight="1">
      <c r="B43" s="38" t="s">
        <v>117</v>
      </c>
    </row>
    <row r="44" spans="1:11" ht="24.75" customHeight="1">
      <c r="B44" s="39" t="s">
        <v>104</v>
      </c>
    </row>
  </sheetData>
  <mergeCells count="6">
    <mergeCell ref="A1:K1"/>
    <mergeCell ref="C2:E2"/>
    <mergeCell ref="F2:H2"/>
    <mergeCell ref="I2:K2"/>
    <mergeCell ref="A2:A3"/>
    <mergeCell ref="B2:B3"/>
  </mergeCells>
  <pageMargins left="0.45" right="0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opLeftCell="A13" workbookViewId="0">
      <selection activeCell="D10" sqref="D10"/>
    </sheetView>
  </sheetViews>
  <sheetFormatPr defaultRowHeight="15"/>
  <cols>
    <col min="1" max="1" width="5.85546875" style="32" customWidth="1"/>
    <col min="2" max="2" width="32.42578125" style="32" customWidth="1"/>
    <col min="3" max="3" width="18.7109375" style="32" customWidth="1"/>
    <col min="4" max="4" width="20.5703125" style="32" customWidth="1"/>
    <col min="5" max="5" width="11.42578125" style="32" customWidth="1"/>
    <col min="6" max="6" width="12.28515625" style="32" customWidth="1"/>
    <col min="7" max="16384" width="9.140625" style="32"/>
  </cols>
  <sheetData>
    <row r="1" spans="1:6" ht="25.5" customHeight="1">
      <c r="A1" s="63" t="s">
        <v>103</v>
      </c>
      <c r="B1" s="63"/>
      <c r="C1" s="63"/>
      <c r="D1" s="63"/>
      <c r="E1" s="63"/>
      <c r="F1" s="63"/>
    </row>
    <row r="2" spans="1:6" ht="44.25" customHeight="1">
      <c r="A2" s="55" t="s">
        <v>67</v>
      </c>
      <c r="B2" s="56"/>
      <c r="C2" s="55" t="s">
        <v>110</v>
      </c>
      <c r="D2" s="57"/>
      <c r="E2" s="56"/>
      <c r="F2" s="40" t="s">
        <v>111</v>
      </c>
    </row>
    <row r="3" spans="1:6" ht="27.75" customHeight="1">
      <c r="A3" s="55" t="s">
        <v>68</v>
      </c>
      <c r="B3" s="56"/>
      <c r="C3" s="55" t="s">
        <v>110</v>
      </c>
      <c r="D3" s="57"/>
      <c r="E3" s="57"/>
      <c r="F3" s="56"/>
    </row>
    <row r="4" spans="1:6" ht="160.5" customHeight="1">
      <c r="A4" s="55" t="s">
        <v>69</v>
      </c>
      <c r="B4" s="56"/>
      <c r="C4" s="60" t="s">
        <v>116</v>
      </c>
      <c r="D4" s="61"/>
      <c r="E4" s="61"/>
      <c r="F4" s="62"/>
    </row>
    <row r="5" spans="1:6" ht="99" customHeight="1">
      <c r="A5" s="55" t="s">
        <v>70</v>
      </c>
      <c r="B5" s="56"/>
      <c r="C5" s="55" t="s">
        <v>112</v>
      </c>
      <c r="D5" s="56"/>
      <c r="E5" s="40" t="s">
        <v>71</v>
      </c>
      <c r="F5" s="41" t="s">
        <v>107</v>
      </c>
    </row>
    <row r="6" spans="1:6" ht="51.75" customHeight="1">
      <c r="A6" s="55" t="s">
        <v>72</v>
      </c>
      <c r="B6" s="57"/>
      <c r="C6" s="56"/>
      <c r="D6" s="55" t="s">
        <v>73</v>
      </c>
      <c r="E6" s="56"/>
      <c r="F6" s="58" t="s">
        <v>65</v>
      </c>
    </row>
    <row r="7" spans="1:6" s="35" customFormat="1" ht="45">
      <c r="A7" s="42" t="s">
        <v>74</v>
      </c>
      <c r="B7" s="40" t="s">
        <v>64</v>
      </c>
      <c r="C7" s="40" t="s">
        <v>75</v>
      </c>
      <c r="D7" s="40" t="s">
        <v>76</v>
      </c>
      <c r="E7" s="40" t="s">
        <v>77</v>
      </c>
      <c r="F7" s="59"/>
    </row>
    <row r="8" spans="1:6" ht="51" customHeight="1">
      <c r="A8" s="41">
        <v>1</v>
      </c>
      <c r="B8" s="41" t="s">
        <v>113</v>
      </c>
      <c r="C8" s="43" t="s">
        <v>114</v>
      </c>
      <c r="D8" s="43" t="s">
        <v>115</v>
      </c>
      <c r="E8" s="45">
        <v>0</v>
      </c>
      <c r="F8" s="41"/>
    </row>
    <row r="9" spans="1:6" ht="27" customHeight="1">
      <c r="A9" s="41">
        <v>2</v>
      </c>
      <c r="B9" s="41" t="s">
        <v>66</v>
      </c>
      <c r="C9" s="40">
        <v>48</v>
      </c>
      <c r="D9" s="40">
        <v>40</v>
      </c>
      <c r="E9" s="45" t="s">
        <v>109</v>
      </c>
      <c r="F9" s="41"/>
    </row>
    <row r="10" spans="1:6" ht="80.25" customHeight="1">
      <c r="A10" s="41">
        <v>3</v>
      </c>
      <c r="B10" s="41" t="s">
        <v>106</v>
      </c>
      <c r="C10" s="41" t="s">
        <v>121</v>
      </c>
      <c r="D10" s="41" t="s">
        <v>122</v>
      </c>
      <c r="E10" s="45">
        <v>0</v>
      </c>
      <c r="F10" s="41"/>
    </row>
    <row r="11" spans="1:6" ht="24" customHeight="1">
      <c r="A11" s="41">
        <v>4</v>
      </c>
      <c r="B11" s="41"/>
      <c r="C11" s="41"/>
      <c r="D11" s="41"/>
      <c r="E11" s="41"/>
      <c r="F11" s="41"/>
    </row>
    <row r="12" spans="1:6">
      <c r="A12" s="44"/>
      <c r="B12" s="44"/>
      <c r="C12" s="44"/>
      <c r="D12" s="44"/>
      <c r="E12" s="44"/>
      <c r="F12" s="44"/>
    </row>
    <row r="13" spans="1:6" ht="23.25" customHeight="1">
      <c r="B13" s="32" t="s">
        <v>117</v>
      </c>
    </row>
    <row r="14" spans="1:6" ht="31.5" customHeight="1">
      <c r="B14" s="32" t="s">
        <v>104</v>
      </c>
    </row>
  </sheetData>
  <mergeCells count="12">
    <mergeCell ref="A4:B4"/>
    <mergeCell ref="C4:F4"/>
    <mergeCell ref="A1:F1"/>
    <mergeCell ref="A2:B2"/>
    <mergeCell ref="C2:E2"/>
    <mergeCell ref="A3:B3"/>
    <mergeCell ref="C3:F3"/>
    <mergeCell ref="A5:B5"/>
    <mergeCell ref="C5:D5"/>
    <mergeCell ref="A6:C6"/>
    <mergeCell ref="D6:E6"/>
    <mergeCell ref="F6:F7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sqref="A1:D1"/>
    </sheetView>
  </sheetViews>
  <sheetFormatPr defaultRowHeight="15"/>
  <cols>
    <col min="1" max="1" width="42.42578125" customWidth="1"/>
    <col min="2" max="4" width="17.5703125" customWidth="1"/>
  </cols>
  <sheetData>
    <row r="1" spans="1:7" ht="32.25" customHeight="1">
      <c r="A1" s="64" t="s">
        <v>123</v>
      </c>
      <c r="B1" s="64"/>
      <c r="C1" s="64"/>
      <c r="D1" s="64"/>
    </row>
    <row r="2" spans="1:7" ht="44.25" customHeight="1">
      <c r="A2" s="34" t="s">
        <v>110</v>
      </c>
      <c r="B2" s="33" t="s">
        <v>79</v>
      </c>
      <c r="C2" s="33" t="s">
        <v>80</v>
      </c>
      <c r="D2" s="33" t="s">
        <v>81</v>
      </c>
      <c r="E2" s="36"/>
      <c r="F2" s="36"/>
      <c r="G2" s="36"/>
    </row>
    <row r="3" spans="1:7" ht="16.5" customHeight="1">
      <c r="A3" s="26" t="s">
        <v>82</v>
      </c>
      <c r="B3" s="37">
        <v>25386</v>
      </c>
      <c r="C3" s="37">
        <f>C4+C8+C9</f>
        <v>0</v>
      </c>
      <c r="D3" s="37">
        <v>25386</v>
      </c>
    </row>
    <row r="4" spans="1:7" ht="16.5" customHeight="1">
      <c r="A4" s="26" t="s">
        <v>83</v>
      </c>
      <c r="B4" s="37">
        <v>25386</v>
      </c>
      <c r="C4" s="37">
        <f>C5+C6+C7</f>
        <v>0</v>
      </c>
      <c r="D4" s="37">
        <v>25386</v>
      </c>
    </row>
    <row r="5" spans="1:7" ht="16.5" customHeight="1">
      <c r="A5" s="26" t="s">
        <v>84</v>
      </c>
      <c r="B5" s="37">
        <v>25386</v>
      </c>
      <c r="C5" s="37"/>
      <c r="D5" s="37">
        <v>25386</v>
      </c>
    </row>
    <row r="6" spans="1:7" ht="16.5" customHeight="1">
      <c r="A6" s="26" t="s">
        <v>85</v>
      </c>
      <c r="B6" s="37"/>
      <c r="C6" s="37"/>
      <c r="D6" s="37"/>
    </row>
    <row r="7" spans="1:7" ht="16.5" customHeight="1">
      <c r="A7" s="26" t="s">
        <v>86</v>
      </c>
      <c r="B7" s="37"/>
      <c r="C7" s="37"/>
      <c r="D7" s="37"/>
    </row>
    <row r="8" spans="1:7" ht="16.5" customHeight="1">
      <c r="A8" s="26" t="s">
        <v>87</v>
      </c>
      <c r="B8" s="37">
        <f t="shared" ref="B8:B26" si="0">C8+D8</f>
        <v>0</v>
      </c>
      <c r="C8" s="37"/>
      <c r="D8" s="37"/>
    </row>
    <row r="9" spans="1:7" ht="16.5" customHeight="1">
      <c r="A9" s="26" t="s">
        <v>88</v>
      </c>
      <c r="B9" s="37"/>
      <c r="C9" s="37"/>
      <c r="D9" s="37"/>
    </row>
    <row r="10" spans="1:7" ht="16.5" customHeight="1">
      <c r="A10" s="26" t="s">
        <v>89</v>
      </c>
      <c r="B10" s="37">
        <f t="shared" si="0"/>
        <v>0</v>
      </c>
      <c r="C10" s="37"/>
      <c r="D10" s="37"/>
    </row>
    <row r="11" spans="1:7" ht="16.5" customHeight="1">
      <c r="A11" s="26" t="s">
        <v>90</v>
      </c>
      <c r="B11" s="37">
        <f t="shared" si="0"/>
        <v>0</v>
      </c>
      <c r="C11" s="37"/>
      <c r="D11" s="37"/>
    </row>
    <row r="12" spans="1:7" ht="16.5" customHeight="1">
      <c r="A12" s="26" t="s">
        <v>91</v>
      </c>
      <c r="B12" s="37">
        <f t="shared" si="0"/>
        <v>0</v>
      </c>
      <c r="C12" s="37"/>
      <c r="D12" s="37"/>
    </row>
    <row r="13" spans="1:7" ht="16.5" customHeight="1">
      <c r="A13" s="26" t="s">
        <v>92</v>
      </c>
      <c r="B13" s="37">
        <v>25386</v>
      </c>
      <c r="C13" s="37"/>
      <c r="D13" s="37">
        <v>25386</v>
      </c>
    </row>
    <row r="14" spans="1:7" ht="16.5" customHeight="1">
      <c r="A14" s="26" t="s">
        <v>93</v>
      </c>
      <c r="B14" s="37">
        <v>25386</v>
      </c>
      <c r="C14" s="37"/>
      <c r="D14" s="37">
        <v>25386</v>
      </c>
    </row>
    <row r="15" spans="1:7" ht="16.5" customHeight="1">
      <c r="A15" s="26" t="s">
        <v>94</v>
      </c>
      <c r="B15" s="37">
        <v>14175</v>
      </c>
      <c r="C15" s="37"/>
      <c r="D15" s="37">
        <v>14175</v>
      </c>
    </row>
    <row r="16" spans="1:7" ht="16.5" customHeight="1">
      <c r="A16" s="26" t="s">
        <v>95</v>
      </c>
      <c r="B16" s="37">
        <v>11211</v>
      </c>
      <c r="C16" s="37"/>
      <c r="D16" s="37">
        <v>11211</v>
      </c>
    </row>
    <row r="17" spans="1:4" ht="16.5" customHeight="1">
      <c r="A17" s="26" t="s">
        <v>96</v>
      </c>
      <c r="B17" s="37">
        <f t="shared" si="0"/>
        <v>0</v>
      </c>
      <c r="C17" s="37"/>
      <c r="D17" s="37"/>
    </row>
    <row r="18" spans="1:4" ht="16.5" customHeight="1">
      <c r="A18" s="26" t="s">
        <v>97</v>
      </c>
      <c r="B18" s="37">
        <f t="shared" si="0"/>
        <v>0</v>
      </c>
      <c r="C18" s="37"/>
      <c r="D18" s="37"/>
    </row>
    <row r="19" spans="1:4" ht="16.5" customHeight="1">
      <c r="A19" s="26" t="s">
        <v>86</v>
      </c>
      <c r="B19" s="37">
        <v>0</v>
      </c>
      <c r="C19" s="37"/>
      <c r="D19" s="37"/>
    </row>
    <row r="20" spans="1:4" ht="16.5" customHeight="1">
      <c r="A20" s="26" t="s">
        <v>98</v>
      </c>
      <c r="B20" s="37">
        <f t="shared" si="0"/>
        <v>0</v>
      </c>
      <c r="C20" s="37"/>
      <c r="D20" s="37"/>
    </row>
    <row r="21" spans="1:4" ht="16.5" customHeight="1">
      <c r="A21" s="26" t="s">
        <v>99</v>
      </c>
      <c r="B21" s="37">
        <f t="shared" si="0"/>
        <v>0</v>
      </c>
      <c r="C21" s="37"/>
      <c r="D21" s="37"/>
    </row>
    <row r="22" spans="1:4" ht="16.5" customHeight="1">
      <c r="A22" s="26" t="s">
        <v>100</v>
      </c>
      <c r="B22" s="37">
        <f t="shared" si="0"/>
        <v>0</v>
      </c>
      <c r="C22" s="37"/>
      <c r="D22" s="37"/>
    </row>
    <row r="23" spans="1:4" ht="16.5" customHeight="1">
      <c r="A23" s="26" t="s">
        <v>88</v>
      </c>
      <c r="B23" s="37"/>
      <c r="C23" s="37"/>
      <c r="D23" s="37"/>
    </row>
    <row r="24" spans="1:4" ht="16.5" customHeight="1">
      <c r="A24" s="26" t="s">
        <v>89</v>
      </c>
      <c r="B24" s="37">
        <f t="shared" si="0"/>
        <v>0</v>
      </c>
      <c r="C24" s="37"/>
      <c r="D24" s="37"/>
    </row>
    <row r="25" spans="1:4" ht="16.5" customHeight="1">
      <c r="A25" s="26" t="s">
        <v>90</v>
      </c>
      <c r="B25" s="37">
        <f t="shared" si="0"/>
        <v>0</v>
      </c>
      <c r="C25" s="37"/>
      <c r="D25" s="37"/>
    </row>
    <row r="26" spans="1:4" ht="16.5" customHeight="1">
      <c r="A26" s="26" t="s">
        <v>91</v>
      </c>
      <c r="B26" s="37">
        <f t="shared" si="0"/>
        <v>0</v>
      </c>
      <c r="C26" s="37"/>
      <c r="D26" s="37"/>
    </row>
    <row r="27" spans="1:4" ht="16.5" customHeight="1">
      <c r="A27" s="26" t="s">
        <v>101</v>
      </c>
      <c r="B27" s="37">
        <v>0</v>
      </c>
      <c r="C27" s="37">
        <v>0</v>
      </c>
      <c r="D27" s="37"/>
    </row>
    <row r="29" spans="1:4" ht="21.75" customHeight="1">
      <c r="A29" t="s">
        <v>117</v>
      </c>
    </row>
    <row r="30" spans="1:4" ht="24" customHeight="1">
      <c r="A30" t="s">
        <v>104</v>
      </c>
    </row>
  </sheetData>
  <mergeCells count="1">
    <mergeCell ref="A1:D1"/>
  </mergeCells>
  <pageMargins left="0.45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"/>
  <sheetViews>
    <sheetView workbookViewId="0">
      <selection activeCell="M6" sqref="M6"/>
    </sheetView>
  </sheetViews>
  <sheetFormatPr defaultRowHeight="15"/>
  <cols>
    <col min="1" max="1" width="5.28515625" customWidth="1"/>
    <col min="2" max="2" width="17.140625" customWidth="1"/>
    <col min="3" max="3" width="21.85546875" customWidth="1"/>
    <col min="4" max="4" width="12.42578125" customWidth="1"/>
    <col min="5" max="5" width="11.42578125" customWidth="1"/>
    <col min="6" max="6" width="13" customWidth="1"/>
    <col min="7" max="7" width="15.28515625" customWidth="1"/>
    <col min="8" max="8" width="11.42578125" customWidth="1"/>
    <col min="9" max="9" width="14.85546875" customWidth="1"/>
    <col min="10" max="10" width="12.42578125" customWidth="1"/>
    <col min="11" max="11" width="13.85546875" customWidth="1"/>
  </cols>
  <sheetData>
    <row r="2" spans="2:11">
      <c r="B2" s="65" t="s">
        <v>51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.75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ht="15.75" thickBot="1">
      <c r="B4" s="28"/>
      <c r="I4" s="66" t="s">
        <v>124</v>
      </c>
      <c r="J4" s="66"/>
      <c r="K4" s="66"/>
    </row>
    <row r="5" spans="2:11" ht="75" customHeight="1" thickBot="1">
      <c r="B5" s="29" t="s">
        <v>52</v>
      </c>
      <c r="C5" s="30" t="s">
        <v>53</v>
      </c>
      <c r="D5" s="30" t="s">
        <v>54</v>
      </c>
      <c r="E5" s="30" t="s">
        <v>55</v>
      </c>
      <c r="F5" s="30" t="s">
        <v>56</v>
      </c>
      <c r="G5" s="30" t="s">
        <v>57</v>
      </c>
      <c r="H5" s="30" t="s">
        <v>10</v>
      </c>
      <c r="I5" s="30" t="s">
        <v>58</v>
      </c>
      <c r="J5" s="30" t="s">
        <v>59</v>
      </c>
      <c r="K5" s="30" t="s">
        <v>60</v>
      </c>
    </row>
    <row r="6" spans="2:11" ht="64.5" customHeight="1" thickBot="1">
      <c r="B6" s="29" t="s">
        <v>61</v>
      </c>
      <c r="C6" s="31" t="s">
        <v>118</v>
      </c>
      <c r="D6" s="30" t="s">
        <v>62</v>
      </c>
      <c r="E6" s="30">
        <v>0</v>
      </c>
      <c r="F6" s="30">
        <v>25386</v>
      </c>
      <c r="G6" s="30">
        <v>10</v>
      </c>
      <c r="H6" s="30">
        <v>14175</v>
      </c>
      <c r="I6" s="30">
        <v>0</v>
      </c>
      <c r="J6" s="30">
        <v>0</v>
      </c>
      <c r="K6" s="30">
        <v>11211</v>
      </c>
    </row>
    <row r="8" spans="2:11">
      <c r="B8" s="65" t="s">
        <v>63</v>
      </c>
      <c r="C8" s="65"/>
      <c r="D8" s="65"/>
      <c r="E8" s="65"/>
      <c r="F8" s="65"/>
      <c r="G8" s="65"/>
      <c r="H8" s="65"/>
      <c r="I8" s="65"/>
      <c r="J8" s="65"/>
      <c r="K8" s="65"/>
    </row>
    <row r="9" spans="2:11">
      <c r="C9" s="67"/>
      <c r="D9" s="67"/>
      <c r="E9" s="67"/>
      <c r="F9" s="67"/>
      <c r="G9" s="67"/>
      <c r="H9" s="67"/>
    </row>
    <row r="12" spans="2:11">
      <c r="B12" t="s">
        <v>78</v>
      </c>
      <c r="C12" t="s">
        <v>119</v>
      </c>
    </row>
    <row r="14" spans="2:11">
      <c r="B14" t="s">
        <v>102</v>
      </c>
      <c r="C14" t="s">
        <v>105</v>
      </c>
    </row>
  </sheetData>
  <mergeCells count="4">
    <mergeCell ref="B2:K2"/>
    <mergeCell ref="I4:K4"/>
    <mergeCell ref="B8:K8"/>
    <mergeCell ref="C9:H9"/>
  </mergeCells>
  <pageMargins left="0.7" right="0.7" top="0.46" bottom="0.16" header="0.61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შესრულება</vt:lpstr>
      <vt:lpstr>პროგრამულის შესრულება</vt:lpstr>
      <vt:lpstr>ბიუჯეტის შესრულება</vt:lpstr>
      <vt:lpstr>აუდიტის ფორმა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pc</cp:lastModifiedBy>
  <cp:lastPrinted>2021-09-30T17:59:18Z</cp:lastPrinted>
  <dcterms:created xsi:type="dcterms:W3CDTF">2020-05-27T12:13:10Z</dcterms:created>
  <dcterms:modified xsi:type="dcterms:W3CDTF">2023-09-11T11:54:55Z</dcterms:modified>
</cp:coreProperties>
</file>