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155"/>
  </bookViews>
  <sheets>
    <sheet name="ხელშეკრულებები" sheetId="1" r:id="rId1"/>
    <sheet name="სასაჩუქრე" sheetId="8" r:id="rId2"/>
    <sheet name="წარმომადგენლობითი" sheetId="11" r:id="rId3"/>
    <sheet name="მანქანები" sheetId="5" r:id="rId4"/>
    <sheet name="ჩარხები" sheetId="9" r:id="rId5"/>
    <sheet name="კომპიუტერები" sheetId="10" r:id="rId6"/>
    <sheet name="საწვავი (2)" sheetId="12" r:id="rId7"/>
    <sheet name="საწვავი" sheetId="3" r:id="rId8"/>
    <sheet name="ultra" sheetId="6" r:id="rId9"/>
  </sheets>
  <definedNames>
    <definedName name="_xlnm._FilterDatabase" localSheetId="0" hidden="1">ხელშეკრულებები!$A$5:$K$226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6" i="3"/>
  <c r="G7" i="3"/>
  <c r="G8" i="3"/>
  <c r="G9" i="3"/>
  <c r="G5" i="3"/>
  <c r="N32" i="12" l="1"/>
  <c r="O32" i="12"/>
  <c r="P32" i="12"/>
  <c r="N31" i="12"/>
  <c r="O31" i="12"/>
  <c r="P31" i="12"/>
  <c r="F32" i="12"/>
  <c r="G32" i="12"/>
  <c r="H32" i="12"/>
  <c r="I32" i="12"/>
  <c r="J32" i="12"/>
  <c r="K32" i="12"/>
  <c r="L32" i="12"/>
  <c r="M32" i="12"/>
  <c r="E32" i="12"/>
  <c r="G31" i="12"/>
  <c r="H31" i="12"/>
  <c r="I31" i="12"/>
  <c r="J31" i="12"/>
  <c r="K31" i="12"/>
  <c r="L31" i="12"/>
  <c r="M31" i="12"/>
  <c r="F31" i="12"/>
  <c r="E31" i="12"/>
  <c r="Q30" i="12"/>
  <c r="Q29" i="12"/>
  <c r="Q27" i="12"/>
  <c r="Q26" i="12"/>
  <c r="Q25" i="12"/>
  <c r="Q15" i="12"/>
  <c r="Q16" i="12"/>
  <c r="Q17" i="12"/>
  <c r="Q18" i="12"/>
  <c r="Q19" i="12"/>
  <c r="Q20" i="12"/>
  <c r="Q21" i="12"/>
  <c r="Q22" i="12"/>
  <c r="Q23" i="12"/>
  <c r="Q24" i="12"/>
  <c r="Q12" i="12"/>
  <c r="Q13" i="12"/>
  <c r="Q10" i="12"/>
  <c r="Q9" i="12"/>
  <c r="Q31" i="12" s="1"/>
  <c r="Q8" i="12"/>
  <c r="Q7" i="12"/>
  <c r="Q6" i="12"/>
  <c r="Q5" i="12"/>
  <c r="Q32" i="12" l="1"/>
  <c r="A15" i="11"/>
  <c r="G23" i="3" l="1"/>
  <c r="H12" i="9" l="1"/>
  <c r="H20" i="8" l="1"/>
  <c r="H19" i="8"/>
  <c r="H18" i="8"/>
  <c r="H17" i="8" l="1"/>
  <c r="H13" i="8"/>
  <c r="H12" i="8"/>
  <c r="H15" i="8"/>
  <c r="H9" i="8"/>
  <c r="H10" i="8"/>
  <c r="H11" i="8"/>
  <c r="H14" i="8"/>
  <c r="H16" i="8"/>
  <c r="J16" i="8" s="1"/>
  <c r="H21" i="8"/>
  <c r="H8" i="8"/>
  <c r="J8" i="8" s="1"/>
  <c r="H22" i="8" l="1"/>
  <c r="J14" i="8"/>
  <c r="J22" i="8" s="1"/>
  <c r="L6" i="3"/>
  <c r="M6" i="3" s="1"/>
  <c r="K6" i="3"/>
  <c r="J6" i="3"/>
  <c r="O6" i="3"/>
  <c r="P6" i="3" s="1"/>
  <c r="N6" i="3"/>
  <c r="G24" i="5" l="1"/>
  <c r="D24" i="5"/>
  <c r="I5" i="6" l="1"/>
  <c r="I8" i="6" s="1"/>
  <c r="G28" i="5" l="1"/>
  <c r="G27" i="5"/>
  <c r="O23" i="3" l="1"/>
  <c r="N23" i="3"/>
  <c r="L23" i="3"/>
  <c r="K28" i="3" s="1"/>
  <c r="L28" i="3" s="1"/>
  <c r="K23" i="3"/>
  <c r="J23" i="3"/>
  <c r="I23" i="3"/>
  <c r="H23" i="3"/>
  <c r="P23" i="3"/>
  <c r="M23" i="3"/>
  <c r="K27" i="3" l="1"/>
  <c r="L27" i="3" s="1"/>
  <c r="K26" i="3"/>
  <c r="L26" i="3" s="1"/>
</calcChain>
</file>

<file path=xl/comments1.xml><?xml version="1.0" encoding="utf-8"?>
<comments xmlns="http://schemas.openxmlformats.org/spreadsheetml/2006/main">
  <authors>
    <author>Author</author>
  </authors>
  <commentList>
    <comment ref="D203" authorId="0" shapeId="0">
      <text/>
    </comment>
  </commentList>
</comments>
</file>

<file path=xl/sharedStrings.xml><?xml version="1.0" encoding="utf-8"?>
<sst xmlns="http://schemas.openxmlformats.org/spreadsheetml/2006/main" count="1938" uniqueCount="1344">
  <si>
    <t>N</t>
  </si>
  <si>
    <t>ხელშეკრ.N</t>
  </si>
  <si>
    <t>მეწარმის დასახელება</t>
  </si>
  <si>
    <t>სამუშაოს შინაარსი</t>
  </si>
  <si>
    <t>ტენდერისN</t>
  </si>
  <si>
    <t>CPVკოდი</t>
  </si>
  <si>
    <t xml:space="preserve">ხელშ.დადების თარიღი </t>
  </si>
  <si>
    <t>მიწოდების ვადა</t>
  </si>
  <si>
    <t>ხელშ მოქმედების ვადა</t>
  </si>
  <si>
    <t>ჯამური ღირებულება</t>
  </si>
  <si>
    <t>შეთანხმება</t>
  </si>
  <si>
    <t>ადმინისტრაციული შენობის წლიური დაცვა</t>
  </si>
  <si>
    <t>დასახელება</t>
  </si>
  <si>
    <t>ერთ. ფასი</t>
  </si>
  <si>
    <t>ჯამი</t>
  </si>
  <si>
    <t>CPV კოდი</t>
  </si>
  <si>
    <t>01/01</t>
  </si>
  <si>
    <t>საფოსტო მომსახურება</t>
  </si>
  <si>
    <t>31.01.2022</t>
  </si>
  <si>
    <t>02/01</t>
  </si>
  <si>
    <t>03/01</t>
  </si>
  <si>
    <t>04/01</t>
  </si>
  <si>
    <t>05/01</t>
  </si>
  <si>
    <t>06/01</t>
  </si>
  <si>
    <t>საწვავი</t>
  </si>
  <si>
    <t>საწვავის განაწილება</t>
  </si>
  <si>
    <t>დიზელი</t>
  </si>
  <si>
    <t>პრემიუმი</t>
  </si>
  <si>
    <t>მერია</t>
  </si>
  <si>
    <t>საკრებულო</t>
  </si>
  <si>
    <t xml:space="preserve">სამხედრო </t>
  </si>
  <si>
    <t>ჯამი (პრემიუმი)</t>
  </si>
  <si>
    <t xml:space="preserve">ჯამი (დიზელი) </t>
  </si>
  <si>
    <t>გამოყოფილი თანხები</t>
  </si>
  <si>
    <t>უკვე გახარჯული თანხა</t>
  </si>
  <si>
    <t>დარჩენილი თანხა</t>
  </si>
  <si>
    <t>სამხედრო</t>
  </si>
  <si>
    <t>07/01</t>
  </si>
  <si>
    <t>08/01</t>
  </si>
  <si>
    <t>09/01</t>
  </si>
  <si>
    <t>დანართი N1</t>
  </si>
  <si>
    <t>31.12.2022</t>
  </si>
  <si>
    <t>პრადო          WW-010-AA</t>
  </si>
  <si>
    <t xml:space="preserve">ნისანი        XX-110-IX </t>
  </si>
  <si>
    <t>ნისანი           XX-114-IX</t>
  </si>
  <si>
    <t xml:space="preserve">მერია </t>
  </si>
  <si>
    <t xml:space="preserve">დარჩა </t>
  </si>
  <si>
    <t>წარმომადგენლები</t>
  </si>
  <si>
    <t>შპს ,,ფასისი'' (437977968)</t>
  </si>
  <si>
    <t>15.12.2021</t>
  </si>
  <si>
    <t>05.01.2022</t>
  </si>
  <si>
    <t>04.01.2022</t>
  </si>
  <si>
    <t>28.12.2021</t>
  </si>
  <si>
    <t>CPV ჯამურად</t>
  </si>
  <si>
    <r>
      <rPr>
        <b/>
        <sz val="11"/>
        <color theme="1"/>
        <rFont val="Sylfaen"/>
        <family val="1"/>
      </rPr>
      <t>დინამიკი</t>
    </r>
    <r>
      <rPr>
        <sz val="11"/>
        <color theme="1"/>
        <rFont val="Sylfaen"/>
        <family val="1"/>
      </rPr>
      <t xml:space="preserve"> 2.0:Edifier R19U 4W USB Black</t>
    </r>
  </si>
  <si>
    <r>
      <rPr>
        <b/>
        <sz val="11"/>
        <color theme="1"/>
        <rFont val="Sylfaen"/>
        <family val="1"/>
      </rPr>
      <t>ყურსასმენი:</t>
    </r>
    <r>
      <rPr>
        <sz val="11"/>
        <color theme="1"/>
        <rFont val="Sylfaen"/>
        <family val="1"/>
      </rPr>
      <t xml:space="preserve"> 2E CH12 USB Headset Black - 2E CH12SU</t>
    </r>
  </si>
  <si>
    <r>
      <rPr>
        <b/>
        <sz val="11"/>
        <color theme="1"/>
        <rFont val="Sylfaen"/>
        <family val="1"/>
      </rPr>
      <t>ვიდეოთვალი:</t>
    </r>
    <r>
      <rPr>
        <sz val="11"/>
        <color theme="1"/>
        <rFont val="Sylfaen"/>
        <family val="1"/>
      </rPr>
      <t xml:space="preserve"> 2E 2E-WC2K 3MP WQHD WEBCAM Black</t>
    </r>
  </si>
  <si>
    <t>რაოდენობა (ცალი)</t>
  </si>
  <si>
    <t>საგარანტიო ვადა</t>
  </si>
  <si>
    <t>3 თვე</t>
  </si>
  <si>
    <t>1 წელი</t>
  </si>
  <si>
    <t>კომპიუტერული აქსესუარები</t>
  </si>
  <si>
    <t>28.01.2022</t>
  </si>
  <si>
    <t>დაცვის პოლიცია (211350928)</t>
  </si>
  <si>
    <t>მაგთი</t>
  </si>
  <si>
    <t>2.03.20218</t>
  </si>
  <si>
    <t>30.06.2022</t>
  </si>
  <si>
    <t>01.08.2022</t>
  </si>
  <si>
    <t>CMR180067332</t>
  </si>
  <si>
    <t>CMR210150094</t>
  </si>
  <si>
    <t>01.02.2023</t>
  </si>
  <si>
    <t>სს ,,ნიუ ვიჟენ დაზღვევა'' (402160022)</t>
  </si>
  <si>
    <t>სატრანსპორტო დაზღვევა</t>
  </si>
  <si>
    <t>CON210000475-00085</t>
  </si>
  <si>
    <t>30.04.2023</t>
  </si>
  <si>
    <t>შპს ,,ლუკოილ-ჯორჯია'' (204976302)</t>
  </si>
  <si>
    <t>CMR220001783</t>
  </si>
  <si>
    <t>66500000; 6651411</t>
  </si>
  <si>
    <t>03.03.2022</t>
  </si>
  <si>
    <t>შპს ,,საქართველოს ფოსტა''(203836233)</t>
  </si>
  <si>
    <t>31.01.2023</t>
  </si>
  <si>
    <t>უწერაში მდ. ბეღლორზე წყლის სათავე-ნაგებობის სარეაილიტაციო სამუშაო</t>
  </si>
  <si>
    <t>01.03.2022</t>
  </si>
  <si>
    <t>გარე განათება</t>
  </si>
  <si>
    <t>შკოდა (შავი)         XX-115-IX</t>
  </si>
  <si>
    <t>CMR220004686</t>
  </si>
  <si>
    <t>შპს ,,ონის სერვის ჯგუფი'' (437978869)</t>
  </si>
  <si>
    <t>NAT210025159</t>
  </si>
  <si>
    <t>10.01.2022</t>
  </si>
  <si>
    <t>05.02.2023</t>
  </si>
  <si>
    <t>ქოთნები</t>
  </si>
  <si>
    <t>ი/მ დავით სტაჟაძე</t>
  </si>
  <si>
    <t>გზების თოვლისგან წმენდა</t>
  </si>
  <si>
    <t>11.01.2022</t>
  </si>
  <si>
    <t>ი/მ ქეთევან ჭირაქაძე (01010005063)</t>
  </si>
  <si>
    <t>ფაქსიმილია</t>
  </si>
  <si>
    <t>CMR220005363</t>
  </si>
  <si>
    <t>12.01.2022</t>
  </si>
  <si>
    <t>02.03.2022</t>
  </si>
  <si>
    <t>10/01</t>
  </si>
  <si>
    <t>11/01</t>
  </si>
  <si>
    <t>სს ,,გრინვეი საქართველო'' (404867006)</t>
  </si>
  <si>
    <t>12/01</t>
  </si>
  <si>
    <t>13/01</t>
  </si>
  <si>
    <t>14/01</t>
  </si>
  <si>
    <t>15/01</t>
  </si>
  <si>
    <t>ი/მ ლია ცუცქირიძე (57001007721)</t>
  </si>
  <si>
    <t>აუდიტორული მომსახურება</t>
  </si>
  <si>
    <t>CMR220007622</t>
  </si>
  <si>
    <t>17.01.2022</t>
  </si>
  <si>
    <t>შპს ,,მაპანეტი 7'' (216452871)</t>
  </si>
  <si>
    <t>საკადასტრო ნახაზები</t>
  </si>
  <si>
    <t>CMR220007623</t>
  </si>
  <si>
    <t>შპს ,,ქლაუდ ცხრა'' (405063755)</t>
  </si>
  <si>
    <t>oni.gov.ge საიტის მომსახურება</t>
  </si>
  <si>
    <t>CMR220007620</t>
  </si>
  <si>
    <t>შტრიხკოდი</t>
  </si>
  <si>
    <t>შპს ,,ულტრა'' (206258182)</t>
  </si>
  <si>
    <t>18.01.2022</t>
  </si>
  <si>
    <t>04.02.2022</t>
  </si>
  <si>
    <t>30.03.2022</t>
  </si>
  <si>
    <t>CMR220004671</t>
  </si>
  <si>
    <t>NAT210024877</t>
  </si>
  <si>
    <t>20.03.2022</t>
  </si>
  <si>
    <t>11.02.2022</t>
  </si>
  <si>
    <t>შპს ,,რექვიემი'' (416361154)</t>
  </si>
  <si>
    <t>ბავშვების ტრანსპორტირება</t>
  </si>
  <si>
    <t>CON210000855-00001</t>
  </si>
  <si>
    <t>14.01.2022</t>
  </si>
  <si>
    <t>მანქანების ტექდათვალიერება</t>
  </si>
  <si>
    <t>CMR220007903</t>
  </si>
  <si>
    <t>CMR220007868</t>
  </si>
  <si>
    <t>16/01</t>
  </si>
  <si>
    <t>17/01</t>
  </si>
  <si>
    <t>18/01</t>
  </si>
  <si>
    <t>19/01</t>
  </si>
  <si>
    <t>20/01</t>
  </si>
  <si>
    <t>21/01</t>
  </si>
  <si>
    <t>22/01</t>
  </si>
  <si>
    <t>23/01</t>
  </si>
  <si>
    <t>24/01</t>
  </si>
  <si>
    <t>25/01</t>
  </si>
  <si>
    <t>26/01</t>
  </si>
  <si>
    <t>NAT210025002</t>
  </si>
  <si>
    <t>27.01.2022</t>
  </si>
  <si>
    <t>ი/მ მალხაზ მაისურაძე (34001001921)</t>
  </si>
  <si>
    <t>ქ.ონში საჭიდაო დარბაზის დაზიანებული იატაკის და კედლის შეკეთების სამუშაოები</t>
  </si>
  <si>
    <t>NAT210023062</t>
  </si>
  <si>
    <t>21.01.2022</t>
  </si>
  <si>
    <t>20.02.2022</t>
  </si>
  <si>
    <t>01.04.2022</t>
  </si>
  <si>
    <t>ქ.ონში, სოფლებში:გლოლაში, ღებში და სევაში დაზიანებული სახლის სახურავების შეკეთების სამუშაოები</t>
  </si>
  <si>
    <t>NAT210024381</t>
  </si>
  <si>
    <t>24.01.2022</t>
  </si>
  <si>
    <t>01.05.2022</t>
  </si>
  <si>
    <t>შპს ,,ვმგ'' (402143890)</t>
  </si>
  <si>
    <t>ავეჯი კარადები</t>
  </si>
  <si>
    <t>CON210000889-00067</t>
  </si>
  <si>
    <t>15.03.2022</t>
  </si>
  <si>
    <t>39100000; 39130000</t>
  </si>
  <si>
    <t>გზების მიმდინარე და პერიოდული შეკეთება</t>
  </si>
  <si>
    <t>NAT210025638</t>
  </si>
  <si>
    <t>25.01.2022</t>
  </si>
  <si>
    <t>01.01.2023</t>
  </si>
  <si>
    <t>ი/მ ალექსანდრე მეტრეველი (34001002031)</t>
  </si>
  <si>
    <t>ონი - ამბროლაურის ტრანსპორტი</t>
  </si>
  <si>
    <t>NAT220000382</t>
  </si>
  <si>
    <t>01.03.2023</t>
  </si>
  <si>
    <t>CON210000890-00078</t>
  </si>
  <si>
    <t>ი/მ თეონა მესხიშვილი (33001072704)</t>
  </si>
  <si>
    <t>NAT220000179</t>
  </si>
  <si>
    <t>10.02.2023</t>
  </si>
  <si>
    <t>01/02</t>
  </si>
  <si>
    <t>შპს ,,ნსპ.გე''(415593414)</t>
  </si>
  <si>
    <t>ინტერნეტ მომსახურება</t>
  </si>
  <si>
    <t>CMR220026609</t>
  </si>
  <si>
    <t>01.02.2022</t>
  </si>
  <si>
    <t>02/02</t>
  </si>
  <si>
    <t>შპს ,,კვირა'' (404455166)</t>
  </si>
  <si>
    <t>CMR220026617</t>
  </si>
  <si>
    <t>03/02</t>
  </si>
  <si>
    <t>შპს ,,აი სიი იუ ქემფ'' (405319846)</t>
  </si>
  <si>
    <t>ბავშვები ერევანში</t>
  </si>
  <si>
    <t>CMR220025816</t>
  </si>
  <si>
    <t>20.04.2022</t>
  </si>
  <si>
    <t>04/02</t>
  </si>
  <si>
    <t>ფ/პ გიორგი კიკნაძე (57001010179)</t>
  </si>
  <si>
    <t>საათის შეკეთების მომსახურება</t>
  </si>
  <si>
    <t>CMR220025453</t>
  </si>
  <si>
    <t>02.02.2022</t>
  </si>
  <si>
    <t>ა(ა)იპ ,,მოლაშქრეთა ეროვნული ფედერაცია'' (404961181)</t>
  </si>
  <si>
    <t>QR  კოდები და ნიშნულების მონტაჟი</t>
  </si>
  <si>
    <t>NAT210026171</t>
  </si>
  <si>
    <t>22.02.2022</t>
  </si>
  <si>
    <t>CMR220026655</t>
  </si>
  <si>
    <t>28.02.2022</t>
  </si>
  <si>
    <t>ბენზინი</t>
  </si>
  <si>
    <t>05/02</t>
  </si>
  <si>
    <t>ფ/პ ზურაბ შერაზადიშვილი (34001002065)</t>
  </si>
  <si>
    <t>წვევანდელთა გადაყვანა</t>
  </si>
  <si>
    <t>NAT220001419</t>
  </si>
  <si>
    <t>08.02.2022</t>
  </si>
  <si>
    <t>06/02</t>
  </si>
  <si>
    <t>07/02</t>
  </si>
  <si>
    <t>ი/მ გიორგი ნატრიაშვილი (60001056012)</t>
  </si>
  <si>
    <t>ონის მუნიციპალიტეტის სოფლებში: წმენდაური (3კმ), წოლა (3კმ), ლაგვანთა (1კმ), უწერა (5კმ) ახალი ჩორდი ქვემო სევის შეერთებით (5კმ), გომი - ჯინჭვისი (8 კმ) და ზედა შარდომეთი (5კმ) საავტომობილო გზების სარეაბილიტაციო სამუშაოებთან დაკავშირებული საპროექტო-სახარჯთაღრიცხვო მომსახურება თანმდევი ექსპერტირებით.</t>
  </si>
  <si>
    <t>NAT220000902</t>
  </si>
  <si>
    <t>14.02.2022</t>
  </si>
  <si>
    <t>15.05.2022</t>
  </si>
  <si>
    <t>შპს ,,ეკო ბოჰემია'' (404579639)</t>
  </si>
  <si>
    <t>სადეზინფექციო სითხე</t>
  </si>
  <si>
    <t>CON210000486-00191</t>
  </si>
  <si>
    <t>09.02.2022</t>
  </si>
  <si>
    <t xml:space="preserve">შკოდა(თეთრი) YI-779-II         </t>
  </si>
  <si>
    <t>ტეხასმოტრი</t>
  </si>
  <si>
    <t>მანქანა</t>
  </si>
  <si>
    <t>შკოდა (შავი)XX-115-IX</t>
  </si>
  <si>
    <t>ნისანი     XX-114-IX</t>
  </si>
  <si>
    <t>02.04.2022</t>
  </si>
  <si>
    <t>ვადა (2022წ.)</t>
  </si>
  <si>
    <t>ვადა (2023წ.)</t>
  </si>
  <si>
    <t>24.09.2023</t>
  </si>
  <si>
    <t>23.02.2022</t>
  </si>
  <si>
    <t>04.03.2022</t>
  </si>
  <si>
    <t>……</t>
  </si>
  <si>
    <t>25.04.2022</t>
  </si>
  <si>
    <t>ზომის ერთეული</t>
  </si>
  <si>
    <t>რაოდენობა</t>
  </si>
  <si>
    <t>ერთეულის ფასი</t>
  </si>
  <si>
    <r>
      <rPr>
        <b/>
        <sz val="11"/>
        <color theme="1"/>
        <rFont val="Sylfaen"/>
        <family val="1"/>
      </rPr>
      <t>CPV</t>
    </r>
    <r>
      <rPr>
        <b/>
        <sz val="11"/>
        <color theme="1"/>
        <rFont val="AcadNusx"/>
      </rPr>
      <t xml:space="preserve"> კოდი</t>
    </r>
  </si>
  <si>
    <t>ჯამი CPV-ს მიხედვით</t>
  </si>
  <si>
    <t>ცალი</t>
  </si>
  <si>
    <t>შენიშვნა: ფასები გაანგარიშებულია დღგ-ს ჩათვლით.</t>
  </si>
  <si>
    <t>მაკარონი</t>
  </si>
  <si>
    <t>კგ</t>
  </si>
  <si>
    <t>წიწიბურა (1 კილოიანი)</t>
  </si>
  <si>
    <t>შოკოლადის ასორტი ,,ვალშებნიცა'' 180 გრ</t>
  </si>
  <si>
    <t>ლიმონათი ნატახტარი (1 ლიტრიანი)</t>
  </si>
  <si>
    <t>შაქარი</t>
  </si>
  <si>
    <t>ვერმიშელი</t>
  </si>
  <si>
    <t>შამპანური ბაგრატიონი 0.750მლ</t>
  </si>
  <si>
    <t>ბრინჯი</t>
  </si>
  <si>
    <t>გერკულესი 500გრ</t>
  </si>
  <si>
    <t>მზესუმზირის ზეთი 1ლ</t>
  </si>
  <si>
    <t>მანანის ბურღული 1კგ</t>
  </si>
  <si>
    <t>მაფინი 0.465გრ</t>
  </si>
  <si>
    <t>შოკოლადის კანფეტი</t>
  </si>
  <si>
    <t>ფქვილი 1 კილოიანი</t>
  </si>
  <si>
    <t>სასაჩუქრე ნაკრები</t>
  </si>
  <si>
    <t>რემონტი</t>
  </si>
  <si>
    <t>22.02.2023</t>
  </si>
  <si>
    <t>საქონლის დასახელება</t>
  </si>
  <si>
    <t>გადაცემა</t>
  </si>
  <si>
    <t>ლეპტოპი</t>
  </si>
  <si>
    <t>ლეპტოპი Lenovo V15-ADA</t>
  </si>
  <si>
    <t>სორის წარმომადგენელი - დარეჯანი</t>
  </si>
  <si>
    <t xml:space="preserve">ფარახეთის წარმომადგენელი - პაატა </t>
  </si>
  <si>
    <t>მერს</t>
  </si>
  <si>
    <t>აიტის/მერის პირველ მოადგილეს</t>
  </si>
  <si>
    <t>ლეპტოპი Lenovo V15</t>
  </si>
  <si>
    <t>638.60 (დოლარი)</t>
  </si>
  <si>
    <t xml:space="preserve">წედისის წაემომადგენელს </t>
  </si>
  <si>
    <t>შქმერის წარმომადგენელს</t>
  </si>
  <si>
    <t>უწერის წარმომადგენელს</t>
  </si>
  <si>
    <t>შეუბნის წარმომადგენელს</t>
  </si>
  <si>
    <t>მრავალძლის წარმომადგენელს</t>
  </si>
  <si>
    <t>გომის წარმომადგენელს</t>
  </si>
  <si>
    <t>კვაშხიეთის წარმომადგენელს</t>
  </si>
  <si>
    <t>პრინტერი</t>
  </si>
  <si>
    <t>შესყიდვებშია დასაწყობებული (სანამ დანიშნავენ წარმომადგენელს)</t>
  </si>
  <si>
    <t>სკანერი Scanner Epson perfection V19</t>
  </si>
  <si>
    <t>მანანა მაისურაძე (შესყიდვები)</t>
  </si>
  <si>
    <t xml:space="preserve">მანანას ძველი სკანერი გადაეცემა წედის </t>
  </si>
  <si>
    <t>73 (დოლარი)</t>
  </si>
  <si>
    <t>მულტიფუნქციური პრინტერი cenon MF443DW3514C008AA</t>
  </si>
  <si>
    <t>339 (დოლარი)</t>
  </si>
  <si>
    <t>მერი (სერგო ხიდეშელი)</t>
  </si>
  <si>
    <t>ონის წარმომადგენელი ერეკლე</t>
  </si>
  <si>
    <t xml:space="preserve">მერის პრინტერი ლევან შერაზადიშვილთან ჩავიდა და ლევანის ძველი პრინტერი შესყიდვებშია და წედისის წარმომადგენელს გადაეცემა </t>
  </si>
  <si>
    <t>პლასმასის სადნობი მოწყობილობა (უთო)</t>
  </si>
  <si>
    <t xml:space="preserve">ლითონის დასამუშავებელი მოწყობილობა </t>
  </si>
  <si>
    <t>მექანიკური ჩარხების ნაწილები და აქსესუარები (მაკრატელი)</t>
  </si>
  <si>
    <t>მექანიკური ჩარხების ნაწილები და აქსესუარები (დამჭერების ნაბორი)</t>
  </si>
  <si>
    <t>საბურღი, სახარატო და საღარავი ჩარხები</t>
  </si>
  <si>
    <t>ჩარხების და აქსესუარების შესყიდვა</t>
  </si>
  <si>
    <t>08/02</t>
  </si>
  <si>
    <t>შპს ,,ლაბლაინი'' (402042320)</t>
  </si>
  <si>
    <t>CON210000484-00115</t>
  </si>
  <si>
    <t>09/02</t>
  </si>
  <si>
    <t>შპს ,,გეომეფი'' (215149177)</t>
  </si>
  <si>
    <t>ქ. ონში (ვახტანგ VI, დავით აღმაშენებლის და მურმან ლებანიძის ქუჩები, მდ. რიონის მარცხენა სანაპირო) და ონის მუნიციპალიტეტის სოფლებში: უწერა ლაგვანთასა და წმენდაურში წყალარინების სისტემების მოწყობის სამუშაოებთან დაკავშირებული საპროექტო-სახარჯთაღრიცხვო მომსახურება თანმდევი ექსპერტირებით.</t>
  </si>
  <si>
    <t>NAT220001056</t>
  </si>
  <si>
    <t>15.02.2022</t>
  </si>
  <si>
    <t>02.05.2022</t>
  </si>
  <si>
    <t>10/02</t>
  </si>
  <si>
    <t>11/02</t>
  </si>
  <si>
    <t>12/02</t>
  </si>
  <si>
    <t>13/02</t>
  </si>
  <si>
    <t>14/02</t>
  </si>
  <si>
    <t>15/02</t>
  </si>
  <si>
    <t>16/02</t>
  </si>
  <si>
    <t>17/02</t>
  </si>
  <si>
    <t>დისპენსერი</t>
  </si>
  <si>
    <t xml:space="preserve">სსიპ სოფლის მეურნეობის სახელმწიფო ლაბორატორია </t>
  </si>
  <si>
    <t>CMR220035349</t>
  </si>
  <si>
    <t>წყლის ლაბორატორია</t>
  </si>
  <si>
    <t>16.02.2022</t>
  </si>
  <si>
    <t xml:space="preserve">შპს ,,ავტო მასტერ სერვისი'' (436033187) </t>
  </si>
  <si>
    <t>მანქანების ტექ მომსახურება</t>
  </si>
  <si>
    <t>NAT220000383</t>
  </si>
  <si>
    <t>17.02.2022</t>
  </si>
  <si>
    <t>3.02.2023</t>
  </si>
  <si>
    <t xml:space="preserve">შპს ,,თეგეტა რითეილი'' (405408811) </t>
  </si>
  <si>
    <t>18.02.2022</t>
  </si>
  <si>
    <t>01.04.2022 - 31.10.2022</t>
  </si>
  <si>
    <t>30.11.2022</t>
  </si>
  <si>
    <t>საბურავები</t>
  </si>
  <si>
    <t>CON220000030-00006</t>
  </si>
  <si>
    <t>შპს ,,ტოდისი'' (437979163)</t>
  </si>
  <si>
    <t>არხების პრეისკურანტი</t>
  </si>
  <si>
    <t>NAT220001840</t>
  </si>
  <si>
    <t>21.02.2022</t>
  </si>
  <si>
    <t xml:space="preserve">შპს ,,ცოტნე'' (437976460) </t>
  </si>
  <si>
    <t>ქ. ონში სანიაღვრე არხების მოწყობა-რეაბილიტაცია (IV ეტაპი)</t>
  </si>
  <si>
    <t>NAT220001516</t>
  </si>
  <si>
    <t xml:space="preserve">შპს ,,ნინო'' (437978930) </t>
  </si>
  <si>
    <t>სასურსათო ნაკრები</t>
  </si>
  <si>
    <t>CMR220035768</t>
  </si>
  <si>
    <t>15842000; 15850000; 15831000; 15821150; 15842000; 15931100; 15980000; 15600000; 15612100; 15600000; 15421000</t>
  </si>
  <si>
    <t>11.04.2022</t>
  </si>
  <si>
    <t>შპს ,,პენსალ ჯორჯია'' (404870760)</t>
  </si>
  <si>
    <t>ქაღალდი</t>
  </si>
  <si>
    <t>CON210000621-00210</t>
  </si>
  <si>
    <t>15.08.2022</t>
  </si>
  <si>
    <t>NAT210025169</t>
  </si>
  <si>
    <t>2022 წლის ხელშეკრულებები</t>
  </si>
  <si>
    <t>ი/მ მარინე რეხვიაშვილი  (34001005523)</t>
  </si>
  <si>
    <t>02.02.2023</t>
  </si>
  <si>
    <t>23.03.2022</t>
  </si>
  <si>
    <t>ელ. გამაცხელებელი ჩაიდანი 2 ცალი მერის და თანაშემწის</t>
  </si>
  <si>
    <t>CMR220036319</t>
  </si>
  <si>
    <t>04.04.2022</t>
  </si>
  <si>
    <t>ჩარხები და აქსეუარები</t>
  </si>
  <si>
    <t>CMR220036448</t>
  </si>
  <si>
    <t>42664100; 42610000;4267000; 42637000</t>
  </si>
  <si>
    <t>10.04.2022</t>
  </si>
  <si>
    <t>867,7</t>
  </si>
  <si>
    <t>18/02</t>
  </si>
  <si>
    <t>შპს ,,ხიდმშენი 99'' (236053131</t>
  </si>
  <si>
    <t>ლაგვანთის ხიდი</t>
  </si>
  <si>
    <t>NAT210026100</t>
  </si>
  <si>
    <t>25.02.2022</t>
  </si>
  <si>
    <t>27.05.2022</t>
  </si>
  <si>
    <t>19/02</t>
  </si>
  <si>
    <t>ჯანდაცვის ოთახი</t>
  </si>
  <si>
    <t>შპს ,,რაჭა'' (437978976)</t>
  </si>
  <si>
    <t>NAT220002354</t>
  </si>
  <si>
    <t>31.05.2022</t>
  </si>
  <si>
    <t>20/02</t>
  </si>
  <si>
    <t>შპს ,,ლ.ჯ. გრუპი'' (421271518)</t>
  </si>
  <si>
    <t>ტვალეტის რეაბილიტაცია</t>
  </si>
  <si>
    <t>NAT220002355</t>
  </si>
  <si>
    <t>21/02</t>
  </si>
  <si>
    <t>შპს ,, კანალ ჯორჯია'' (402201416)</t>
  </si>
  <si>
    <t>წყლების მოვლა-შენახვა</t>
  </si>
  <si>
    <t>NAT220002184</t>
  </si>
  <si>
    <t>01/03</t>
  </si>
  <si>
    <t>შპს ,,ბილდ კინგსი'' (400177358)</t>
  </si>
  <si>
    <t>უწერის წყალსადენის რეაბილიტაცია</t>
  </si>
  <si>
    <t>NAT220001435</t>
  </si>
  <si>
    <t>01.06.2022</t>
  </si>
  <si>
    <t>10.07.2022</t>
  </si>
  <si>
    <t>02/03</t>
  </si>
  <si>
    <t>30.04.2022</t>
  </si>
  <si>
    <t>03/03</t>
  </si>
  <si>
    <t>ი/მ ,,ელდარი ბაბუაძე'' (18001069680)</t>
  </si>
  <si>
    <t>შაქარი და ბრინჯი სლავა უკრაინა</t>
  </si>
  <si>
    <t>CMR220041442</t>
  </si>
  <si>
    <t>CMR220039889</t>
  </si>
  <si>
    <t>15800000; 03200000</t>
  </si>
  <si>
    <t>08.03.2022</t>
  </si>
  <si>
    <t>04/03</t>
  </si>
  <si>
    <t>შპს ,,დაგი +'' (412671657)</t>
  </si>
  <si>
    <t>საკაო-ლაგვანთის გზა 2 ეტაპი</t>
  </si>
  <si>
    <t>NAT220001406</t>
  </si>
  <si>
    <t>09.03.2022</t>
  </si>
  <si>
    <t>07.06.2022</t>
  </si>
  <si>
    <t>08.07.2022</t>
  </si>
  <si>
    <t>05/03</t>
  </si>
  <si>
    <t>შპს ,,ენ-დი როუდი''  (405182332)</t>
  </si>
  <si>
    <t>ონში ნაპირსამაგრი და გვერითას ბილიკის სამუშაოები</t>
  </si>
  <si>
    <t>NAT220002776</t>
  </si>
  <si>
    <t>45233000; 45246000; 45262620</t>
  </si>
  <si>
    <t>23.05.2022</t>
  </si>
  <si>
    <t>27.06.2022</t>
  </si>
  <si>
    <t>24.05.22</t>
  </si>
  <si>
    <t>ძაღლების თავაშესაფარში გადაყვანა</t>
  </si>
  <si>
    <t>CON210000540-</t>
  </si>
  <si>
    <t>ძრავის ზეთი, ფილტრი</t>
  </si>
  <si>
    <t>სხვადასხვა სახხის ავეჯის შესყიდვა (სკამები)</t>
  </si>
  <si>
    <t>ქ.ონში და სოფლებში დასუფთავება</t>
  </si>
  <si>
    <t>09100000</t>
  </si>
  <si>
    <t>1.04.2022</t>
  </si>
  <si>
    <t>2764.5/6512</t>
  </si>
  <si>
    <t>06/03</t>
  </si>
  <si>
    <t>სოფ. მაჟიეთში შიდა საუბნო გზის რეაბილიტაცია</t>
  </si>
  <si>
    <t>NAT220002356</t>
  </si>
  <si>
    <t>15.03.22</t>
  </si>
  <si>
    <t>30.05.22</t>
  </si>
  <si>
    <t>01.07.22</t>
  </si>
  <si>
    <t>07/03</t>
  </si>
  <si>
    <t>შპს "რაჭა 2005" (222944116)</t>
  </si>
  <si>
    <t>პიპილეთი-ჟაშქვის საავტომობილო გზების რეაბილიტაცია (II ეტაპი)</t>
  </si>
  <si>
    <t>NAT220001403</t>
  </si>
  <si>
    <t>16.03.22</t>
  </si>
  <si>
    <t>15.06.22</t>
  </si>
  <si>
    <t>16.07.22</t>
  </si>
  <si>
    <t>შპს "'ლ.ჯ. გრუპი"    (421271518)</t>
  </si>
  <si>
    <t>08/03</t>
  </si>
  <si>
    <t>სამშენებლო რესურსების ფასთა კრებული</t>
  </si>
  <si>
    <t>CMR220044633</t>
  </si>
  <si>
    <t>01.01.23</t>
  </si>
  <si>
    <t>11.02.23</t>
  </si>
  <si>
    <t>09/03</t>
  </si>
  <si>
    <t>ა(ა)იპ ,,მშენებლობის შემფასებელთა კავშირი" (205004243)</t>
  </si>
  <si>
    <t>CMR220044029</t>
  </si>
  <si>
    <t>სასმელი წყალი</t>
  </si>
  <si>
    <t>5.02.23</t>
  </si>
  <si>
    <t>10/03</t>
  </si>
  <si>
    <t>CON210000020-00048</t>
  </si>
  <si>
    <t>01.11.22</t>
  </si>
  <si>
    <t>01.12.22</t>
  </si>
  <si>
    <t>11/03</t>
  </si>
  <si>
    <t>12/03</t>
  </si>
  <si>
    <t>13/03</t>
  </si>
  <si>
    <t>14/03</t>
  </si>
  <si>
    <t>15/03</t>
  </si>
  <si>
    <t>შპს ,,სესილი 2009"  412705924</t>
  </si>
  <si>
    <t>გამწვანებული ტერიტორიების მოვლა-პატრონობა</t>
  </si>
  <si>
    <t>NAT220004577</t>
  </si>
  <si>
    <t>22.03.22</t>
  </si>
  <si>
    <t>77310000, 77340000</t>
  </si>
  <si>
    <t>შპს ,,იერი"          211389781</t>
  </si>
  <si>
    <t>ქ.ონის ქუჩების და საზოგადოებრივი სივრცეების რეაბილიტაცია</t>
  </si>
  <si>
    <t>NAT220001460</t>
  </si>
  <si>
    <t>23.03.22</t>
  </si>
  <si>
    <t>22.06.22</t>
  </si>
  <si>
    <t>30.07.22</t>
  </si>
  <si>
    <t>შპს ,,ორბა 7"        206308501</t>
  </si>
  <si>
    <t>სოფ. ხურუთში ბეტონის სანიაღვრე არხების, კედლების და ცემენტბეტონის საფარის მოწყობა</t>
  </si>
  <si>
    <t>NAT220003571</t>
  </si>
  <si>
    <t>24.03.22</t>
  </si>
  <si>
    <t>05.02.23</t>
  </si>
  <si>
    <t>ავეჯის შეძენა</t>
  </si>
  <si>
    <t>CMR220048690</t>
  </si>
  <si>
    <t>22.04.22</t>
  </si>
  <si>
    <t>01.06.22</t>
  </si>
  <si>
    <t>16/03</t>
  </si>
  <si>
    <t>სასურსათო კალათები</t>
  </si>
  <si>
    <t>CMR220048657</t>
  </si>
  <si>
    <t>28.03.22</t>
  </si>
  <si>
    <t>16.05.22</t>
  </si>
  <si>
    <t>10 დღე</t>
  </si>
  <si>
    <t>ჟვანიას სკოლა</t>
  </si>
  <si>
    <t>17/03</t>
  </si>
  <si>
    <t>18/03</t>
  </si>
  <si>
    <t>19/03</t>
  </si>
  <si>
    <t>20/03</t>
  </si>
  <si>
    <t>21/03</t>
  </si>
  <si>
    <t>შპს "ამბროლაურის ავტოგზა N10  222934243</t>
  </si>
  <si>
    <t>შპს ონის სერვის ჯგუფი 437978869</t>
  </si>
  <si>
    <t xml:space="preserve">ი/მ "ნუგზარ ჯაფარიძე" </t>
  </si>
  <si>
    <t xml:space="preserve">შპს "გეომეფი"       215149177         </t>
  </si>
  <si>
    <t>შპს ,,დისე"            445392931</t>
  </si>
  <si>
    <t>CMR220050127</t>
  </si>
  <si>
    <t>სოფ.: ფარახეთი,კომანდელი,ხირხონისი,ქორთა,ქრისტესი,სხიერი,ზუდალი,ჭალა,შეუბანი, საპროექტო-სახარჯთაღრიცხვო მომსახურება</t>
  </si>
  <si>
    <t>NAT220003744</t>
  </si>
  <si>
    <t>15411100, 15511000</t>
  </si>
  <si>
    <t>29.03.22</t>
  </si>
  <si>
    <t>13.06.22</t>
  </si>
  <si>
    <t>1.08.22</t>
  </si>
  <si>
    <t>CMR220049208</t>
  </si>
  <si>
    <t>დაუნის სინდრომთათვი სასურსათო კალათები</t>
  </si>
  <si>
    <t>03220000</t>
  </si>
  <si>
    <t>კვალიფიკაციასთან დაკავშირებული მომსახურება</t>
  </si>
  <si>
    <t>CMR220054057</t>
  </si>
  <si>
    <t>7.04.22</t>
  </si>
  <si>
    <t>19.04.22</t>
  </si>
  <si>
    <t>19.05.22</t>
  </si>
  <si>
    <t>ზუდალი-სევის გზის რეაბილიტაცია</t>
  </si>
  <si>
    <t>თოვლის წმენდა</t>
  </si>
  <si>
    <t>55100000 - სასტუმრო მომსახურება</t>
  </si>
  <si>
    <t>41100000 - ბუნებრივი წყალი</t>
  </si>
  <si>
    <t>18500000 -სამკაულები</t>
  </si>
  <si>
    <t>სარეზერვო - 551</t>
  </si>
  <si>
    <t>კოდი</t>
  </si>
  <si>
    <t>შკოდა (მოადგილე)</t>
  </si>
  <si>
    <t>პრადო (მერი)</t>
  </si>
  <si>
    <t>შკოდა (საკრებულო)</t>
  </si>
  <si>
    <t>შქმერი</t>
  </si>
  <si>
    <t>ღები</t>
  </si>
  <si>
    <t>გლოლა</t>
  </si>
  <si>
    <t>სორი</t>
  </si>
  <si>
    <t>მრავალძალი</t>
  </si>
  <si>
    <t>ცხმორი</t>
  </si>
  <si>
    <t>ბარი</t>
  </si>
  <si>
    <t>გომი</t>
  </si>
  <si>
    <t>კვაშხიეთი</t>
  </si>
  <si>
    <t>კომანდელი</t>
  </si>
  <si>
    <t>პიპილეთი</t>
  </si>
  <si>
    <t>საკაო</t>
  </si>
  <si>
    <t>უწერა</t>
  </si>
  <si>
    <t>ფარახეთი</t>
  </si>
  <si>
    <t>ღარი</t>
  </si>
  <si>
    <t>შეუბანი</t>
  </si>
  <si>
    <t>წედისი</t>
  </si>
  <si>
    <t>ჭიორა</t>
  </si>
  <si>
    <t>ქ.ონი</t>
  </si>
  <si>
    <t>08.07.22</t>
  </si>
  <si>
    <t>16.08.22</t>
  </si>
  <si>
    <t>30.03.22</t>
  </si>
  <si>
    <t>01.05.22</t>
  </si>
  <si>
    <t>NAT220003875</t>
  </si>
  <si>
    <t>29.06.22</t>
  </si>
  <si>
    <t>06.08.22</t>
  </si>
  <si>
    <t>NAT220004892</t>
  </si>
  <si>
    <t>01.02.23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</si>
  <si>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</si>
  <si>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</si>
  <si>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</si>
  <si>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</si>
  <si>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</si>
  <si>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</si>
  <si>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</si>
  <si>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</si>
  <si>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</si>
  <si>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10.22</t>
  </si>
  <si>
    <t>11.22</t>
  </si>
  <si>
    <t>კობა-დიზელი</t>
  </si>
  <si>
    <t>ნისანი (საკრებულო) დიზელი</t>
  </si>
  <si>
    <t>12.22</t>
  </si>
  <si>
    <t>01/04</t>
  </si>
  <si>
    <t>შპს ,,მეგა შოპი"               400058085</t>
  </si>
  <si>
    <t>საკანცელარიო და საოფისე ნივთების შესყიდვა</t>
  </si>
  <si>
    <t>NAT220004912</t>
  </si>
  <si>
    <t>04.04.22</t>
  </si>
  <si>
    <t>31.05.22</t>
  </si>
  <si>
    <t>სასპორტო სკოლა ,,მამისონი" 437979136</t>
  </si>
  <si>
    <t>სპორტის საერთაშორისო ღონისძიების მოწყობა</t>
  </si>
  <si>
    <t>05.04.22</t>
  </si>
  <si>
    <t>07.04.22</t>
  </si>
  <si>
    <t>02/04</t>
  </si>
  <si>
    <t>03/04</t>
  </si>
  <si>
    <t>CMR220054045</t>
  </si>
  <si>
    <t>შრედერის შესყიდვა</t>
  </si>
  <si>
    <t>CMR220054035</t>
  </si>
  <si>
    <t>16.04.22</t>
  </si>
  <si>
    <t>21.05.22</t>
  </si>
  <si>
    <t>04/04</t>
  </si>
  <si>
    <t>შპს ,,ჯეოექსპერტი"</t>
  </si>
  <si>
    <t>საზედამხედველო მომსახურება</t>
  </si>
  <si>
    <t>NAT220003541</t>
  </si>
  <si>
    <t>12.04.22</t>
  </si>
  <si>
    <t>01.01.24</t>
  </si>
  <si>
    <t>06.02.24</t>
  </si>
  <si>
    <t>CMR220056871</t>
  </si>
  <si>
    <t>02.06.22</t>
  </si>
  <si>
    <t>24.04.22</t>
  </si>
  <si>
    <t>13.04.22</t>
  </si>
  <si>
    <t>15812000, 03142500, 39225600,24327100</t>
  </si>
  <si>
    <t>სააღდგომო სასაჩუქრე კალათები</t>
  </si>
  <si>
    <t>05/04</t>
  </si>
  <si>
    <t>06/04</t>
  </si>
  <si>
    <t>07/04</t>
  </si>
  <si>
    <t>08/04</t>
  </si>
  <si>
    <t>09/04</t>
  </si>
  <si>
    <t>შპს ,,მტმ"  431945078</t>
  </si>
  <si>
    <t>ბეერშევას სახ.პარკში საჭიდაო დარბაზის მშენებლობა</t>
  </si>
  <si>
    <t>NAT220002845</t>
  </si>
  <si>
    <t>15.04.22</t>
  </si>
  <si>
    <t>12.11.22</t>
  </si>
  <si>
    <t>ლაჩთა-შეუბნის წყლის სისტემის რეაბილიტაცია</t>
  </si>
  <si>
    <t>NAT220006035</t>
  </si>
  <si>
    <t>20.04.22</t>
  </si>
  <si>
    <t>16.12.22</t>
  </si>
  <si>
    <t>26.08.22</t>
  </si>
  <si>
    <t>ი/მ ტარიელ ჩიხრაძე          34001000641</t>
  </si>
  <si>
    <t>ი/მ ელგუჯა მეტრეველი             34001007971</t>
  </si>
  <si>
    <t>შშმ პირთათვის ხილის შეძენა</t>
  </si>
  <si>
    <t>CMR220058490</t>
  </si>
  <si>
    <t>ი/პ ,,ამხანაგობა მეიზი"</t>
  </si>
  <si>
    <t>საახალწლო მისალოცი ბარათები</t>
  </si>
  <si>
    <t>CMR220059462</t>
  </si>
  <si>
    <t>21.04.22</t>
  </si>
  <si>
    <t>25.04.22</t>
  </si>
  <si>
    <t>26.05.22</t>
  </si>
  <si>
    <t>10/04</t>
  </si>
  <si>
    <t>CMR220060594</t>
  </si>
  <si>
    <t>26.04.22</t>
  </si>
  <si>
    <t>12/05</t>
  </si>
  <si>
    <t xml:space="preserve">შპს ,,ეტალონი-მედია"              204572024   </t>
  </si>
  <si>
    <t>ინტელექტ-ჩემპიონატის ,,ეტალონი 2022" ჩატარება</t>
  </si>
  <si>
    <t>CMR220064048</t>
  </si>
  <si>
    <t>05.05.22</t>
  </si>
  <si>
    <t>10.05-15.05</t>
  </si>
  <si>
    <t>21.06.22</t>
  </si>
  <si>
    <t>23/05</t>
  </si>
  <si>
    <t>შპს ,,რემონტალი"          202457956</t>
  </si>
  <si>
    <t>დიზაინით მომსახურება</t>
  </si>
  <si>
    <t>CMR220067609</t>
  </si>
  <si>
    <t>31.07.22</t>
  </si>
  <si>
    <t>24/05</t>
  </si>
  <si>
    <t>შპს ,,ფორმატი"             204872575</t>
  </si>
  <si>
    <t>მერიისთვის 7 ცალი დროშის მიწოდება</t>
  </si>
  <si>
    <t>CMR220067831</t>
  </si>
  <si>
    <t>17.05.22</t>
  </si>
  <si>
    <t>მომსახურების გაწევა პროექტის შესაბამისად</t>
  </si>
  <si>
    <t>CMR220073178</t>
  </si>
  <si>
    <t>31.05.24</t>
  </si>
  <si>
    <t>54180 ევრო</t>
  </si>
  <si>
    <t xml:space="preserve">PMC კვლევითი ცენტრი </t>
  </si>
  <si>
    <t>01.04.24</t>
  </si>
  <si>
    <t>25/05</t>
  </si>
  <si>
    <t>26/05</t>
  </si>
  <si>
    <t>შპს ,,კი კი"     405278818</t>
  </si>
  <si>
    <t>ბიოტუალეტების შესყიდვა</t>
  </si>
  <si>
    <t>NAT220008094</t>
  </si>
  <si>
    <t>27/05</t>
  </si>
  <si>
    <t>სასაჩუქრე სუვენირები</t>
  </si>
  <si>
    <t>შპს ,,მეგა პრინტი" 406224385</t>
  </si>
  <si>
    <t>CMR220071076</t>
  </si>
  <si>
    <t>20.05.22</t>
  </si>
  <si>
    <t>05.07.22</t>
  </si>
  <si>
    <t>28/05</t>
  </si>
  <si>
    <t>CMR220073346</t>
  </si>
  <si>
    <t>23.05.22</t>
  </si>
  <si>
    <t>01.08.22</t>
  </si>
  <si>
    <t>29/05</t>
  </si>
  <si>
    <t>NAT220008676</t>
  </si>
  <si>
    <t xml:space="preserve">ი/მ სერაპიონ ლობჯანიძე 34001006968       </t>
  </si>
  <si>
    <t>ონი-ჭიორა-ღები-ონი მარშრუტზე ავტოტრანსპორტით მომსახურება</t>
  </si>
  <si>
    <t>30/05</t>
  </si>
  <si>
    <t>ონი-უწერა-შოვი-ონი მარშრუტზე ავტოტრანსპორტით მომსახურება</t>
  </si>
  <si>
    <t>NAT220008675</t>
  </si>
  <si>
    <t>31/05</t>
  </si>
  <si>
    <t>შპს ,,ბლექი" 416361109</t>
  </si>
  <si>
    <t>სოფელ გლოლის საჯარო სკოლის რეაბილიტაცია</t>
  </si>
  <si>
    <t>NAT220007950</t>
  </si>
  <si>
    <t>25.05.22</t>
  </si>
  <si>
    <t>21.08.22</t>
  </si>
  <si>
    <t>25.09.22</t>
  </si>
  <si>
    <t>32/05</t>
  </si>
  <si>
    <t>სსიპ საქართველოს შსს მომსახურების სააგენტო</t>
  </si>
  <si>
    <t>სატრანსპორტო საშუალებების რეგისტრაცია,რეგისტრაციიდან მოხსნა</t>
  </si>
  <si>
    <t>CMR220073434</t>
  </si>
  <si>
    <t>31.12.22</t>
  </si>
  <si>
    <t>31.01.23</t>
  </si>
  <si>
    <t>34/05</t>
  </si>
  <si>
    <t>შპს ,,ლოდი 2022" 439422956</t>
  </si>
  <si>
    <t>სოფელ შეუბნის საჯარო სკოლის რეაბილიტაცია</t>
  </si>
  <si>
    <t>NAT220008086</t>
  </si>
  <si>
    <t>29.08.22</t>
  </si>
  <si>
    <t>30.09.22</t>
  </si>
  <si>
    <t>35/05</t>
  </si>
  <si>
    <t>ი/მ ნათელა მაისურაძე 01012010312</t>
  </si>
  <si>
    <t>საკონდიტრო ნაწარმი</t>
  </si>
  <si>
    <t>CMR220075027</t>
  </si>
  <si>
    <t>11.07.22</t>
  </si>
  <si>
    <t>10.06.22</t>
  </si>
  <si>
    <t>36/05</t>
  </si>
  <si>
    <t>ტექნიკური საქონლის შეძენა</t>
  </si>
  <si>
    <t>CMR220075034</t>
  </si>
  <si>
    <t>44400000         44500000</t>
  </si>
  <si>
    <t>06.02.23</t>
  </si>
  <si>
    <t>საქ. ეროვნული არქივი</t>
  </si>
  <si>
    <t>დოკუმენტების სამეცნიერო-ტექ.დამუშავება</t>
  </si>
  <si>
    <t>CMR220076425</t>
  </si>
  <si>
    <t>01/06</t>
  </si>
  <si>
    <t>ი/მ ,,ანა ბაქრაძე"          34001009017</t>
  </si>
  <si>
    <t xml:space="preserve">მოსწავლეთათვის კოფი-ბრეიქის გამართვის შესახებ </t>
  </si>
  <si>
    <t>CMR220075025</t>
  </si>
  <si>
    <t>02.08.22</t>
  </si>
  <si>
    <t>შპს ,,ელიტე გრუპი"</t>
  </si>
  <si>
    <t>დაბეჭდილი ბანერი რკინის კონსტრუქციაზე</t>
  </si>
  <si>
    <t>CMR220077258</t>
  </si>
  <si>
    <t>07.06.22</t>
  </si>
  <si>
    <t>02/06</t>
  </si>
  <si>
    <t xml:space="preserve">ფ.პ. ზაზა კილასონია        </t>
  </si>
  <si>
    <t>ღონისძიება</t>
  </si>
  <si>
    <t>CMR220077762</t>
  </si>
  <si>
    <t>09.06.22</t>
  </si>
  <si>
    <t>10.07.22</t>
  </si>
  <si>
    <t>05/06</t>
  </si>
  <si>
    <t>სოფ.საკაოში სახაზოს მთისკენ ტურისტული ბილიკებისა და საკემპინგე ადგილების მოწყობა და სოფ.ღარში საჯვარემდე მისასვლელი გზა</t>
  </si>
  <si>
    <t>შპს ,,ბიელი"                        412731138</t>
  </si>
  <si>
    <t>NAT220006665</t>
  </si>
  <si>
    <t>08.11.22</t>
  </si>
  <si>
    <t>26.12.22</t>
  </si>
  <si>
    <t>34/06</t>
  </si>
  <si>
    <t>CMR220085791</t>
  </si>
  <si>
    <t>23.06.22</t>
  </si>
  <si>
    <t>01.09.22</t>
  </si>
  <si>
    <t>39/06</t>
  </si>
  <si>
    <t>ი/მ ,,ხათუნა მესხიშვილი"   13001007008</t>
  </si>
  <si>
    <t>ბანერის,პერსონალური პრიზებისა და დიპლომების შესყიდვა</t>
  </si>
  <si>
    <t>CMR220085784</t>
  </si>
  <si>
    <t>79810000             18530000</t>
  </si>
  <si>
    <t>27.06.22</t>
  </si>
  <si>
    <t>30.06.22</t>
  </si>
  <si>
    <t>42/06</t>
  </si>
  <si>
    <t>ააიპ ,,რაჭის ახალგაზრდული ასამბლეა"</t>
  </si>
  <si>
    <t>ფილმებისა და ვიდეოფილმების ჩვენების მოწყობა</t>
  </si>
  <si>
    <t>CMR220086063</t>
  </si>
  <si>
    <t>28.06.22</t>
  </si>
  <si>
    <t>29.09.22</t>
  </si>
  <si>
    <t>05/07</t>
  </si>
  <si>
    <t>სპორტთან დაკავშირებული მომსახურებები</t>
  </si>
  <si>
    <t>CMR220088127</t>
  </si>
  <si>
    <t>04.07.22</t>
  </si>
  <si>
    <t>09/07</t>
  </si>
  <si>
    <t>შპს ,,ლ.ჯ.გრუპი"  421271518</t>
  </si>
  <si>
    <t>სოფ.კვაშხიეთში სანიაღვრე არხების მოწყობის სამუშაოები</t>
  </si>
  <si>
    <t>NAT2200010558</t>
  </si>
  <si>
    <t>07.07.22</t>
  </si>
  <si>
    <t>06.10.22</t>
  </si>
  <si>
    <t>15.11.22</t>
  </si>
  <si>
    <t>10/07</t>
  </si>
  <si>
    <t>გარე განათების ფიტნესის ტრენაჟორების, საჩრდილობელი ფანჩატურის მოწყობა</t>
  </si>
  <si>
    <t>NAT2200011387</t>
  </si>
  <si>
    <t>16.11.22</t>
  </si>
  <si>
    <t>14/07</t>
  </si>
  <si>
    <t>შპს ,,ევერგრინ ჯორჯია" 405391847</t>
  </si>
  <si>
    <t>სააკაძის ქუჩის მიმდებარე ტერიტორიების კეთილმოწყობა</t>
  </si>
  <si>
    <t>15/07</t>
  </si>
  <si>
    <t>ი/მ ნიკოლოზი ჩაგელიშვილი 34001008517</t>
  </si>
  <si>
    <t>მერიის შენობის შიდა სარემონტო სამუშაო</t>
  </si>
  <si>
    <t>NAT2200011941</t>
  </si>
  <si>
    <t>12.07.22</t>
  </si>
  <si>
    <t>12.08.22</t>
  </si>
  <si>
    <t>01.10.22</t>
  </si>
  <si>
    <t>16/07</t>
  </si>
  <si>
    <t>13.09.22</t>
  </si>
  <si>
    <t>20.10.22</t>
  </si>
  <si>
    <t>სოფ.ღებში 2022წ 25-26 ივნისს მომხდარი სტიქ. მოვ. შედეგად დაზიანებული გზის აღდგენა</t>
  </si>
  <si>
    <t>CMR220092051</t>
  </si>
  <si>
    <t>26/07</t>
  </si>
  <si>
    <t>სოფ.ხირხონისში(ქვედა უბანი) ნაპირსამაგრი კედლის და სანიაღვრე სისტემის მოწყობა</t>
  </si>
  <si>
    <t>NAT220010204</t>
  </si>
  <si>
    <t>NAT220012235</t>
  </si>
  <si>
    <t>15.07.22</t>
  </si>
  <si>
    <t>14.09.22</t>
  </si>
  <si>
    <t>21.10.22</t>
  </si>
  <si>
    <t>27/07</t>
  </si>
  <si>
    <t>მრავალძალი-შქმერის და სოფ. ჯოისუბნის მისასვლელი გზის სარეაბილიტაციო სამუშაოების პროექტირება თანმდევი ექსპერტირებით</t>
  </si>
  <si>
    <t>NAT220011017</t>
  </si>
  <si>
    <t>18.07.22</t>
  </si>
  <si>
    <t>11.11.22</t>
  </si>
  <si>
    <t>02.10.22</t>
  </si>
  <si>
    <t>28/07</t>
  </si>
  <si>
    <t xml:space="preserve">შპს ,,ლუმარი"   415601049  </t>
  </si>
  <si>
    <t>სოფ.მრავალძალში ცენტრში არსებული სკვერის რეაბილიტაცია</t>
  </si>
  <si>
    <t>NAT220011064</t>
  </si>
  <si>
    <t>29/07</t>
  </si>
  <si>
    <t>შპს ,,ორვო"  434165495</t>
  </si>
  <si>
    <t>შეუბნის წმინდა გიორგის ეკლესიის ეზოში ფერდის  დამცავი კედლის,მოაჯირის და ტერიტორიის მოსწორება</t>
  </si>
  <si>
    <t>NAT220012241</t>
  </si>
  <si>
    <t>19.07.22</t>
  </si>
  <si>
    <t>26.10.22</t>
  </si>
  <si>
    <t>30/07</t>
  </si>
  <si>
    <t>ადგილობრივი მნიშვნელობის გზების მიმდინარე და პერიოდული სამუშაო</t>
  </si>
  <si>
    <t>NAT220012146</t>
  </si>
  <si>
    <t>60000 პრეისკურანტით 572</t>
  </si>
  <si>
    <t>31/07</t>
  </si>
  <si>
    <t>CMR220096934</t>
  </si>
  <si>
    <t>22.07.22</t>
  </si>
  <si>
    <t>32/07</t>
  </si>
  <si>
    <t>03.08.22</t>
  </si>
  <si>
    <t>05.09.22</t>
  </si>
  <si>
    <t>შპს ,,მწიგნობარი" 205177538</t>
  </si>
  <si>
    <t>ნაბეჭდი მასალის შესყიდვა</t>
  </si>
  <si>
    <t>CMR220095607</t>
  </si>
  <si>
    <t>34/07</t>
  </si>
  <si>
    <t>ერთჯერადი სამზარეულოს ჭურჭელი</t>
  </si>
  <si>
    <t>CMR220098764</t>
  </si>
  <si>
    <t>25.07.22</t>
  </si>
  <si>
    <t>16.09.22</t>
  </si>
  <si>
    <t>35/07</t>
  </si>
  <si>
    <t>ი/მ მალხაზ ლობჯანიძე    34001003118</t>
  </si>
  <si>
    <t>სოფ. ჭიორაში სანიაღვრე სისტემების რეაბილიტაცია</t>
  </si>
  <si>
    <t>NAT220012440</t>
  </si>
  <si>
    <t>27.07.22</t>
  </si>
  <si>
    <t>26.09.22</t>
  </si>
  <si>
    <t>37/07</t>
  </si>
  <si>
    <t>ი/მ თორნიკე გამყრელიძე</t>
  </si>
  <si>
    <t>მსხვილფეხა რქოსანი პირუტყვის ვაქცინაცია</t>
  </si>
  <si>
    <t>NAT220012754</t>
  </si>
  <si>
    <t>28.07.22</t>
  </si>
  <si>
    <t>28.08.22</t>
  </si>
  <si>
    <t>01/08</t>
  </si>
  <si>
    <t>შპს ,,ბესო"</t>
  </si>
  <si>
    <t>14.08.22</t>
  </si>
  <si>
    <t>CMR2200100937</t>
  </si>
  <si>
    <t>ამსტრონგის სანათები</t>
  </si>
  <si>
    <t>02/08</t>
  </si>
  <si>
    <t>ი/მ ზურაბ გოგრიჭიანი</t>
  </si>
  <si>
    <t>პატარა ღებში სკვერის მოწყობა</t>
  </si>
  <si>
    <t>CMR220099947</t>
  </si>
  <si>
    <t>04.08.22</t>
  </si>
  <si>
    <t>19.10.22</t>
  </si>
  <si>
    <t>20.11.22</t>
  </si>
  <si>
    <t>_</t>
  </si>
  <si>
    <t>შპს ,,ტვ თოლია"</t>
  </si>
  <si>
    <t>ახალგაზრდული ტელევიზია ,,GNS" ,,იარე ჩვენთან ერთად"-თვის დოკ. ფილმის გადაღება</t>
  </si>
  <si>
    <t>CMR2200100758</t>
  </si>
  <si>
    <t>05.08.22</t>
  </si>
  <si>
    <t>10.08.22</t>
  </si>
  <si>
    <t>10.09.22</t>
  </si>
  <si>
    <t>03/08</t>
  </si>
  <si>
    <t>სოფ.ჭიორაში სასაფლაოს შემოღობვა</t>
  </si>
  <si>
    <t>CMR2200100955</t>
  </si>
  <si>
    <t>09.08.22</t>
  </si>
  <si>
    <t>23.10.22</t>
  </si>
  <si>
    <t>23.11.22</t>
  </si>
  <si>
    <t>04/08</t>
  </si>
  <si>
    <t>კვებით მომსახურება</t>
  </si>
  <si>
    <t>CMR220101832</t>
  </si>
  <si>
    <t>ი/მ დიმიტრი მარკოიშვილი</t>
  </si>
  <si>
    <t>05/08</t>
  </si>
  <si>
    <t>ი/მ ვალერი ლობჯანიძე 34001002179</t>
  </si>
  <si>
    <t>სოფ.ირში სკვერის-ღია აუზის რეაბილიტაცია</t>
  </si>
  <si>
    <t>CMR220102201</t>
  </si>
  <si>
    <t>27.10.22</t>
  </si>
  <si>
    <t>30.11.22</t>
  </si>
  <si>
    <t>06/08</t>
  </si>
  <si>
    <t>სოფ.ჭიორაში დაზიანებული წყლის სისტემის რეაბილიტაცია</t>
  </si>
  <si>
    <t>CMR220103133</t>
  </si>
  <si>
    <t>15.08.22</t>
  </si>
  <si>
    <t>07/08</t>
  </si>
  <si>
    <t>ი/მ სულხან გონაძე 01009000662</t>
  </si>
  <si>
    <t>სოფ. სამთისში სასმელი წყლის სამარაგო რეზერვუარის მოწყობა</t>
  </si>
  <si>
    <t>CMR220103106</t>
  </si>
  <si>
    <t>30.10.22</t>
  </si>
  <si>
    <t>08/08</t>
  </si>
  <si>
    <t>ქუჩების და საზ.სივრცეების რეაბილიტაცია VI ეტაპი</t>
  </si>
  <si>
    <t>NAT220011762</t>
  </si>
  <si>
    <t>06.12.22</t>
  </si>
  <si>
    <t>09/08</t>
  </si>
  <si>
    <t>სოფ.გლოლაში (გორი ბოლო) წყლის სისტემის რეაბილიტაცია</t>
  </si>
  <si>
    <t>CMR220103137</t>
  </si>
  <si>
    <t>2 თვე</t>
  </si>
  <si>
    <t>10/08</t>
  </si>
  <si>
    <t>ი/მ ,,დოდო რიბაკოვი"  11001027074</t>
  </si>
  <si>
    <t>აგრარული ბაზრის საპროექტო- სახარჯთაღრიცხვო მომსახურება</t>
  </si>
  <si>
    <t>NAT220013531</t>
  </si>
  <si>
    <t>11.12.22</t>
  </si>
  <si>
    <t>11/08</t>
  </si>
  <si>
    <t>შპს ,,ადელაინი"    405203569</t>
  </si>
  <si>
    <t>კომპიუტერების შეძენა</t>
  </si>
  <si>
    <t>CMR220103912</t>
  </si>
  <si>
    <t>17.08.22</t>
  </si>
  <si>
    <t>02.09.22</t>
  </si>
  <si>
    <t>17.09.22</t>
  </si>
  <si>
    <t>12/08</t>
  </si>
  <si>
    <t>ი/მ ლევან გავაშელიშვილი  34001007828</t>
  </si>
  <si>
    <t>გივი დგვარელის ქუჩის ნაპირსამაგრი კედლისა და სანიაღვრე სისტემის მოწყობა</t>
  </si>
  <si>
    <t>NAT220014321</t>
  </si>
  <si>
    <t>24.08.22</t>
  </si>
  <si>
    <t>09.10.22</t>
  </si>
  <si>
    <t>13/08</t>
  </si>
  <si>
    <t>14/08</t>
  </si>
  <si>
    <t>15/08</t>
  </si>
  <si>
    <t>საწვავის შესყიდვა</t>
  </si>
  <si>
    <t>CMR220108673</t>
  </si>
  <si>
    <t>შპს ,,ფორევერ ჯორჯია ტურ"            400170596</t>
  </si>
  <si>
    <t>4 სახელობითი ვარსკვლავის გახსნა</t>
  </si>
  <si>
    <t>CMR220108671</t>
  </si>
  <si>
    <t>07.09.22</t>
  </si>
  <si>
    <t>11.10.22</t>
  </si>
  <si>
    <t>შპს ,,ჯი-თი მოტორს"  206276340</t>
  </si>
  <si>
    <t>მიკროავტობუსის შეძენა</t>
  </si>
  <si>
    <t>NAT220015614</t>
  </si>
  <si>
    <t>16/08</t>
  </si>
  <si>
    <t xml:space="preserve">ააიპ ,,რაჭა-ლეჩხუმისა და ქვემო სვანეთის აგროტურიზმის განვითარების ასოციაცია" </t>
  </si>
  <si>
    <t>,,ონელობა 2022" ღონისძიებით მომსახურება</t>
  </si>
  <si>
    <t>14.10.22</t>
  </si>
  <si>
    <t>CMR220109512</t>
  </si>
  <si>
    <t>31.08.22</t>
  </si>
  <si>
    <t>15.09.22</t>
  </si>
  <si>
    <t>01/09</t>
  </si>
  <si>
    <t>შპს,,თეგეტა რითეილი"  405408811</t>
  </si>
  <si>
    <t>საბურავების შეძენა</t>
  </si>
  <si>
    <t>CON220000294-00012</t>
  </si>
  <si>
    <t>01.11.22-31.01.23 ჩათ.</t>
  </si>
  <si>
    <t>02.03.23</t>
  </si>
  <si>
    <t>02/09</t>
  </si>
  <si>
    <t>შპს ,,ზელო"    419618836</t>
  </si>
  <si>
    <t>საპროექტო-სახარჯთაღრიცხვო მომასახურება</t>
  </si>
  <si>
    <t>NAT220015441</t>
  </si>
  <si>
    <t>21.01.23</t>
  </si>
  <si>
    <t>03/09</t>
  </si>
  <si>
    <t>ქ.ონში ბააზოვის ქN1 მდებარე საცხოვრებელი კორპუსის რემონტი</t>
  </si>
  <si>
    <t>NAT220015722</t>
  </si>
  <si>
    <t>06.09.22</t>
  </si>
  <si>
    <t>6.11.22</t>
  </si>
  <si>
    <t>20.12.22</t>
  </si>
  <si>
    <t>სოფელ მრავალძლის წმ.გიორგის ეკლსიის დამხმარე შენობის სარეაბილიტაციო სამუშაოები</t>
  </si>
  <si>
    <t>04/09</t>
  </si>
  <si>
    <t>შპს ,,ტმტ გოლდი"</t>
  </si>
  <si>
    <t>NAT220014735</t>
  </si>
  <si>
    <t>6.12.22</t>
  </si>
  <si>
    <t>10.01.23</t>
  </si>
  <si>
    <t>05/09</t>
  </si>
  <si>
    <t>შპს ჯითი ჰოლდინგი</t>
  </si>
  <si>
    <t>NAT220016840</t>
  </si>
  <si>
    <t>ონელობა 2022ღონისძიებისთვის სცენის მონტაჟი-დემონტაჟი სამუშაოების შესყიდვა</t>
  </si>
  <si>
    <t>06/09</t>
  </si>
  <si>
    <t>ი/მ პაპუნა ცხვედაძე (01008053981)</t>
  </si>
  <si>
    <t>ლინზის შესყიდვა</t>
  </si>
  <si>
    <t>CMR220110584</t>
  </si>
  <si>
    <t>07/09</t>
  </si>
  <si>
    <t>სოფელ ლაგვანთაში საკანალიზაციო სისტემების მშენებლობა</t>
  </si>
  <si>
    <t>NAT220016173</t>
  </si>
  <si>
    <t>22.11.22</t>
  </si>
  <si>
    <t>შპს ,,ქუთაისწყალმშენი" 412676518</t>
  </si>
  <si>
    <t xml:space="preserve">ი/მ გიორგი მეტრეველი </t>
  </si>
  <si>
    <t>სოფ. წედისში სპორტ. მოედნის მოწყობა</t>
  </si>
  <si>
    <t>სოფ. წედისში წყალსადენის მოწყობა</t>
  </si>
  <si>
    <t>10/09</t>
  </si>
  <si>
    <t>შპს ფასისი (437977968)</t>
  </si>
  <si>
    <t>სოფ. ჭიორაში ხევის კალაპოტის ფორმირება. </t>
  </si>
  <si>
    <t>CMR220113225</t>
  </si>
  <si>
    <t>09.09.22</t>
  </si>
  <si>
    <t>20.09.22</t>
  </si>
  <si>
    <t>31.10.22</t>
  </si>
  <si>
    <t>11/09</t>
  </si>
  <si>
    <t>ამბროლაურის ავტოგზა # 10  222934243</t>
  </si>
  <si>
    <t>სოფელ ფარახეთის გზის სარეაბილიტაციო სამუშაოები</t>
  </si>
  <si>
    <t>NAT220016066</t>
  </si>
  <si>
    <t>02.12.22</t>
  </si>
  <si>
    <t>CMR220115233</t>
  </si>
  <si>
    <t>19.09.22</t>
  </si>
  <si>
    <t>12/09</t>
  </si>
  <si>
    <t>შპს ბესო (439396752)</t>
  </si>
  <si>
    <t>კარის საკეტების შესყიდვა</t>
  </si>
  <si>
    <t>14/09</t>
  </si>
  <si>
    <t>შპს ,,ამბროლაური ავტოგზა-7"</t>
  </si>
  <si>
    <t>გზები</t>
  </si>
  <si>
    <t>15/09</t>
  </si>
  <si>
    <t>16/09</t>
  </si>
  <si>
    <t>ი/მ გიორგი მეტრეველი 62802008544</t>
  </si>
  <si>
    <t>CMR220118996</t>
  </si>
  <si>
    <t>23.09.22</t>
  </si>
  <si>
    <t>8.11.22</t>
  </si>
  <si>
    <t>15.12.22</t>
  </si>
  <si>
    <t>CMR220119002</t>
  </si>
  <si>
    <t>20/09</t>
  </si>
  <si>
    <t>სოფ.სოფელ ნაკიეთში წყალსადენი სისტემის სარეაბილიტაციო სამუშაოები</t>
  </si>
  <si>
    <t>NAT220017349</t>
  </si>
  <si>
    <t>5.11.22</t>
  </si>
  <si>
    <t>8.12.22</t>
  </si>
  <si>
    <t>21/09</t>
  </si>
  <si>
    <t>ქ. ონის შიდა ქუჩების ასფალტის საფარის დაზიანებული მონაკვეთების ორმულების შეკეთების სამუშაოები</t>
  </si>
  <si>
    <t>NAT220018023</t>
  </si>
  <si>
    <t>27.09.22</t>
  </si>
  <si>
    <t>27.11.22</t>
  </si>
  <si>
    <t>22/09</t>
  </si>
  <si>
    <t> სოფელ ნიგვზნარაში სანიაღვრე არხის მოწყობის სამუშაოები</t>
  </si>
  <si>
    <t>NAT220017891</t>
  </si>
  <si>
    <t>12.12.22</t>
  </si>
  <si>
    <t>16.01.23</t>
  </si>
  <si>
    <t>23/09</t>
  </si>
  <si>
    <t>28.09.22</t>
  </si>
  <si>
    <t>24/09</t>
  </si>
  <si>
    <t>შპს ოპიზარი (416291480)</t>
  </si>
  <si>
    <t>3 თითბერის სამკერდე ნიშანი</t>
  </si>
  <si>
    <t>CMR220118813</t>
  </si>
  <si>
    <t>18.10.22</t>
  </si>
  <si>
    <t>25/09</t>
  </si>
  <si>
    <t>ქ. ონში გივი დგვარელის ქუჩის II შესახვევში წყალარინების ქსელის მოწყობის სამუშაოები</t>
  </si>
  <si>
    <t>NAT220017752</t>
  </si>
  <si>
    <t>13.11.22</t>
  </si>
  <si>
    <t>26/09</t>
  </si>
  <si>
    <t>27/09</t>
  </si>
  <si>
    <t xml:space="preserve">ი/მ ნიკოლოზ ჩაგელიშვილი </t>
  </si>
  <si>
    <t>პიპილეთში შიდა სასოფლო გზა</t>
  </si>
  <si>
    <t>28/09</t>
  </si>
  <si>
    <t>სოფელ შარდომეთში საავტომობილო გზის და ნაპირსამაგრის მოწყობა რეაბილიტაცია</t>
  </si>
  <si>
    <t>NAT220015029</t>
  </si>
  <si>
    <t>29.09</t>
  </si>
  <si>
    <t>30/09</t>
  </si>
  <si>
    <t>01/10</t>
  </si>
  <si>
    <t>02/10</t>
  </si>
  <si>
    <t>03/10</t>
  </si>
  <si>
    <t>04/10</t>
  </si>
  <si>
    <t>05/10</t>
  </si>
  <si>
    <t>06/10</t>
  </si>
  <si>
    <t>შპს ,,ამბროლაურის ავტოგზა-10"</t>
  </si>
  <si>
    <t>სოფ. ფარახეთის გზის რეაბილიტაცია</t>
  </si>
  <si>
    <t>NAT220016848</t>
  </si>
  <si>
    <t>სახელოვნობო მომსახურება</t>
  </si>
  <si>
    <t>CMR220120152</t>
  </si>
  <si>
    <t>სოფ.სომიწოში 2022წლის 14 სექტემბერს მოსული ნალექის შედეგად დაზიანებული გზის რეაბ.</t>
  </si>
  <si>
    <t>CMR220121287</t>
  </si>
  <si>
    <t>03.10.22</t>
  </si>
  <si>
    <t>ა(ა)იპ ანსამბლი ,,თარიკონი" 422991123</t>
  </si>
  <si>
    <t>ი/მ ზაზა გაგნიძე      ამხანაგობა აფხაზეთი</t>
  </si>
  <si>
    <t>შპს ,,დაგი+"   (412671657)</t>
  </si>
  <si>
    <t>საკაო,ლაგვანთა,მაჟიეთი,ხიდეშლების გზის რეაბილიტაცია მე-3 ეტაპი</t>
  </si>
  <si>
    <t>NAT220016897</t>
  </si>
  <si>
    <t>01.07.23</t>
  </si>
  <si>
    <t>02.08.23</t>
  </si>
  <si>
    <t>სოფ.სევის გზის რეაბილიტაცია (პირველი ეტაპი)</t>
  </si>
  <si>
    <t>NAT220016570</t>
  </si>
  <si>
    <t>01.08.23</t>
  </si>
  <si>
    <t>სოფ.კომანდელის გზის რეაბილიტაცია (პირველი ეტაპი)</t>
  </si>
  <si>
    <t>NAT220016846</t>
  </si>
  <si>
    <t>04.10.22</t>
  </si>
  <si>
    <t>04.12.22</t>
  </si>
  <si>
    <t>06.01.23</t>
  </si>
  <si>
    <t>სოფ.კვაშხიეთის გზის რეაბილიტაცია და სანიაღვრეს მოწყობა (მეორე ეტაპი)</t>
  </si>
  <si>
    <t>NAT220018675</t>
  </si>
  <si>
    <t>19.12.22</t>
  </si>
  <si>
    <t>ღებში წყალარინების სისტემის დარჩენილი სამუშაოების დასრულების და ბრილში ხიდის დარჩენილი სამუშაოები</t>
  </si>
  <si>
    <t>NAT220018058</t>
  </si>
  <si>
    <t>45221000          45240000</t>
  </si>
  <si>
    <t>02.02.23</t>
  </si>
  <si>
    <t>07/10</t>
  </si>
  <si>
    <t>ი/მ დიმიტრი მარკოიშვილი  34001000708</t>
  </si>
  <si>
    <t>მუნიციპალიტეტის ეკონომიკური განვითარება ბიზნესკლასტერების შექმნისა და ინვესტირების მოზიდვის გზით გამართ. ღონისძიებისთვის ადგილით და კვებით მომსახურება</t>
  </si>
  <si>
    <t>CMR220122196</t>
  </si>
  <si>
    <t>08.10.22</t>
  </si>
  <si>
    <t>08/10</t>
  </si>
  <si>
    <t>შპს ,,ჯეუ გრუპი"     205251537</t>
  </si>
  <si>
    <t>სოფ. ზუდალში მენაბდეების უბნის გზის რეაბილიტაცი</t>
  </si>
  <si>
    <t>NAT220015023</t>
  </si>
  <si>
    <t>21.12.22</t>
  </si>
  <si>
    <t>26.01.23</t>
  </si>
  <si>
    <t>09/10</t>
  </si>
  <si>
    <t>სოფ.ჯინჭვისში მდ.გომრულაზე ხიდის ზედა და ქვედა მონაკვეთზე მდინარის კალაპოტის ფორმირება და ხიდის დაზიანებული ნაწილის რეაბილიტაცია</t>
  </si>
  <si>
    <t>NAT220018478</t>
  </si>
  <si>
    <t>10.10.22</t>
  </si>
  <si>
    <t>25.12.22</t>
  </si>
  <si>
    <t>10/10</t>
  </si>
  <si>
    <t>სოფ. სევაში შიდა საუბნო გზის, სანიაღვრეს და ნაპირსამაგრი კედლის მოწყობა-რეაბილიტაცია</t>
  </si>
  <si>
    <t>NAT220019618</t>
  </si>
  <si>
    <t>12.10.22</t>
  </si>
  <si>
    <t>27.12.22</t>
  </si>
  <si>
    <t>11/10</t>
  </si>
  <si>
    <t>ი/მ ნიკოლოზ  ჩაგელიშვილი 34001008517</t>
  </si>
  <si>
    <t>სოფ.გლოლაში შიდა საუბნო გზის რეაბილიტაცია</t>
  </si>
  <si>
    <t>NAT220019176</t>
  </si>
  <si>
    <t>13.10.22</t>
  </si>
  <si>
    <t>13.12.22</t>
  </si>
  <si>
    <t>12/10</t>
  </si>
  <si>
    <t>ი/მ ბექა ჯელაძე  34001003555</t>
  </si>
  <si>
    <t>სოფ.ლაჩთაში მინ.წყალზე მისასვლელი ლითონის კიბის მოწყობა</t>
  </si>
  <si>
    <t>CMR220126348</t>
  </si>
  <si>
    <t>17.10.22</t>
  </si>
  <si>
    <t>17.12.22</t>
  </si>
  <si>
    <t>20.01.23</t>
  </si>
  <si>
    <t>13/10</t>
  </si>
  <si>
    <t>ქ. ონში მდ. რიონის კალაპოტის ფორმირება და ნაპირსამაგრი სამუშაოები</t>
  </si>
  <si>
    <t>NAT220019182</t>
  </si>
  <si>
    <t>10.02.23</t>
  </si>
  <si>
    <t>15/10</t>
  </si>
  <si>
    <t>16/10</t>
  </si>
  <si>
    <t>სოფ.ცხმორში წყალსადენის რეაბილიტაცია</t>
  </si>
  <si>
    <t>NAT220019106</t>
  </si>
  <si>
    <t>11.01.23</t>
  </si>
  <si>
    <t>17/10</t>
  </si>
  <si>
    <t>შპს ,,ხიდეშელი 2017" 437978618</t>
  </si>
  <si>
    <t>სოფ.წედისში სანიაღვრე არხის დახურვის სამუშ.</t>
  </si>
  <si>
    <t>NAT220019437</t>
  </si>
  <si>
    <t>18/10</t>
  </si>
  <si>
    <t>ზემო ბარში წყალსადენის მოწყობა</t>
  </si>
  <si>
    <t>NAT220019328</t>
  </si>
  <si>
    <t>19/10</t>
  </si>
  <si>
    <t>შპს ,,უნიპაკი"   401943590</t>
  </si>
  <si>
    <t>ნაგავშემკრები კონტეინერების შესყიდვა</t>
  </si>
  <si>
    <t>30.01.23</t>
  </si>
  <si>
    <t>03.03.23</t>
  </si>
  <si>
    <t>CON220000300- 00024</t>
  </si>
  <si>
    <t>აკუმულატორის შესყიდვა</t>
  </si>
  <si>
    <t>CON220000539- 00614</t>
  </si>
  <si>
    <t>01.06.26</t>
  </si>
  <si>
    <t>20/10</t>
  </si>
  <si>
    <t>21/10</t>
  </si>
  <si>
    <t>სოფ.ირში გზის გასწვრივ სადრენაჟე მილის რეაბილიტაცია</t>
  </si>
  <si>
    <t>CMR220131116</t>
  </si>
  <si>
    <t>05.11.22</t>
  </si>
  <si>
    <t>22/10</t>
  </si>
  <si>
    <t>CMR220129544</t>
  </si>
  <si>
    <t>23/10</t>
  </si>
  <si>
    <t>24/10</t>
  </si>
  <si>
    <t>25/10</t>
  </si>
  <si>
    <t>26/10</t>
  </si>
  <si>
    <t>27/10</t>
  </si>
  <si>
    <t>28/10</t>
  </si>
  <si>
    <t>29/10</t>
  </si>
  <si>
    <t>შპს ,,პისიშოპ.ჯი" (205198481)</t>
  </si>
  <si>
    <t>27.01.23</t>
  </si>
  <si>
    <t>1 ლეპტოპი (ნოუთბუქი)</t>
  </si>
  <si>
    <t>CMR220135136</t>
  </si>
  <si>
    <t>24.10.22</t>
  </si>
  <si>
    <t>639 ევრო</t>
  </si>
  <si>
    <t>სოფ.გლოლაში სკვერის მოწყობა</t>
  </si>
  <si>
    <t>ი/მ ნუგზარ ჯაფარიძე (34001001732)</t>
  </si>
  <si>
    <t>სოფ. სორში წყლის სისტემის რეაბილიტაცია</t>
  </si>
  <si>
    <t>CMR220132453</t>
  </si>
  <si>
    <t>შპს ,,გზაჯვარედინი" (206143298)</t>
  </si>
  <si>
    <t>სიჩქარის შემზღუდავი ბარიერები</t>
  </si>
  <si>
    <t>NAT220018056</t>
  </si>
  <si>
    <t>09.12.22</t>
  </si>
  <si>
    <t>12.01.23</t>
  </si>
  <si>
    <t>შპს ,,ხიდმშენი 99'' (236053131)</t>
  </si>
  <si>
    <t>სოფ.ლაგვანთაში რკინა-ბეტონის ნაპირსამაგრის და სანიაღვრე სისტემის მოწყობის სამუშაოები</t>
  </si>
  <si>
    <t>NAT220019364</t>
  </si>
  <si>
    <t>სოფ. მაჟიეთში დაზიანებული შიდა საუბნო გზის რეაბილიტაცია</t>
  </si>
  <si>
    <t>NAT220020636</t>
  </si>
  <si>
    <t>22.12.22</t>
  </si>
  <si>
    <t>CMR220132135</t>
  </si>
  <si>
    <t>3572-დიზელი    7018-პრემიუმი</t>
  </si>
  <si>
    <t>სოფ.ღარში მდ.ღარულაზე ნაპირსამაგრის რეაბილიტაცია და კალაპოტის წმენდა</t>
  </si>
  <si>
    <t>NAT220020390</t>
  </si>
  <si>
    <t>45246000          45247000</t>
  </si>
  <si>
    <t>24/06</t>
  </si>
  <si>
    <t>24.06.22</t>
  </si>
  <si>
    <t>CMR220121274</t>
  </si>
  <si>
    <t>შპს " ტეგეტა რეითელი"405408111</t>
  </si>
  <si>
    <t>CMR 220136475</t>
  </si>
  <si>
    <t>01.11.2022</t>
  </si>
  <si>
    <t>01.12.2022</t>
  </si>
  <si>
    <t>4 ერთეული საბურავიზამთრის MERIA PRADO</t>
  </si>
  <si>
    <t>01/11</t>
  </si>
  <si>
    <t>02/11</t>
  </si>
  <si>
    <t>შპს" ჰასი  საქართველო" ს/კ 405278818</t>
  </si>
  <si>
    <t>ბიოტუალეტების მომსახურების შესყიდვა</t>
  </si>
  <si>
    <t>cmr 220137436</t>
  </si>
  <si>
    <t>11.01.2023</t>
  </si>
  <si>
    <t>03/11</t>
  </si>
  <si>
    <t>შპს სააქაღველოს იურუსტთა უმაღლესი სკოლა . ირმა კობახიძე ს/კ 55001002238</t>
  </si>
  <si>
    <t>ხელშეკრულების მომზადებაზე ტრენინგი</t>
  </si>
  <si>
    <t>cmr 220138547</t>
  </si>
  <si>
    <t>05.11.2022</t>
  </si>
  <si>
    <t>11.12.2022</t>
  </si>
  <si>
    <t>04/11</t>
  </si>
  <si>
    <t>ი.მ :ავთანდილ ჩიკვილაძე" 34001002046</t>
  </si>
  <si>
    <t>ს.შეუბანში საყრდენი კედლის მოწყობის სამუშაოები</t>
  </si>
  <si>
    <t>NAT220020323</t>
  </si>
  <si>
    <t>45230000 4526260</t>
  </si>
  <si>
    <t>04.11.222</t>
  </si>
  <si>
    <t>05/11</t>
  </si>
  <si>
    <t>შპს"ლუმარი" 415601049</t>
  </si>
  <si>
    <t>ქ.ონშისორტუანზე ღია საცურაო აუზის მოწყობა</t>
  </si>
  <si>
    <t>NAT220018699</t>
  </si>
  <si>
    <t>04.11.2022</t>
  </si>
  <si>
    <t>19.01.2023</t>
  </si>
  <si>
    <t>06/11</t>
  </si>
  <si>
    <t>შპს"მ.პ.ტ" 202448903</t>
  </si>
  <si>
    <t>ს.სორში(კერვალიშვილების უბანი) სანიაღვრე არხის მოწყობა</t>
  </si>
  <si>
    <t>NAT220019421</t>
  </si>
  <si>
    <t>17.12.2022</t>
  </si>
  <si>
    <t>07/11</t>
  </si>
  <si>
    <t xml:space="preserve"> "ცარინა გავაშელიშვილი" 34001003980</t>
  </si>
  <si>
    <t>სამდივნო დაფა</t>
  </si>
  <si>
    <t>CMR220137930</t>
  </si>
  <si>
    <t>07.11.2022</t>
  </si>
  <si>
    <t>10სამუშაო დღე</t>
  </si>
  <si>
    <t>25.12.2022</t>
  </si>
  <si>
    <t>08/11</t>
  </si>
  <si>
    <t>შპს "რაჭა" 437978976</t>
  </si>
  <si>
    <t>ქ.ონში არნო ონელის 6 კორპუსის სარემონტო სამუშაოები</t>
  </si>
  <si>
    <t>NAT220021666</t>
  </si>
  <si>
    <t>11.11.2022</t>
  </si>
  <si>
    <t>27.12.2022</t>
  </si>
  <si>
    <t>15.02.2023</t>
  </si>
  <si>
    <t>09/11</t>
  </si>
  <si>
    <t>შპს საქართველოს ფოსტა 203836233</t>
  </si>
  <si>
    <t>კონვერტები</t>
  </si>
  <si>
    <t>CMR220139048</t>
  </si>
  <si>
    <t>10 სამუშაო დღე</t>
  </si>
  <si>
    <t>13.12.2022</t>
  </si>
  <si>
    <t>10/11</t>
  </si>
  <si>
    <t>შპს "ხიდმშენი 99"236053131</t>
  </si>
  <si>
    <t>სოფელ ღარში მდ ღარულაზე სამი ხიდის გადასვლელის რეაბ</t>
  </si>
  <si>
    <t>NAT220018791</t>
  </si>
  <si>
    <t>14.11.2022</t>
  </si>
  <si>
    <t>14.01.2023</t>
  </si>
  <si>
    <t>30.03.2023</t>
  </si>
  <si>
    <t>11/11</t>
  </si>
  <si>
    <t>ინდ მეწარმე"ტარიელ ჩიხრაძე" 34001000641</t>
  </si>
  <si>
    <t>ონში ი.სხირტლაძის და მოედნის ქუჩაზე სანიაღვრე არხის და ყაზბეგის ქწყალანირების ქსელის მოწყობა</t>
  </si>
  <si>
    <t>NAT220021813</t>
  </si>
  <si>
    <t>15.11.2022</t>
  </si>
  <si>
    <t>26.12.2022</t>
  </si>
  <si>
    <t>12/11</t>
  </si>
  <si>
    <t>შპს"სეზანი ს.ნ 203862551 ტარიელ შავერდაშვილი</t>
  </si>
  <si>
    <t>მ.ლებანიძის მინიატურული წიგნის ბეჭდვა</t>
  </si>
  <si>
    <t>NAT220022121</t>
  </si>
  <si>
    <t>13/11</t>
  </si>
  <si>
    <t>შპს "თეგეტა რითეილი" ს.კ 405408811</t>
  </si>
  <si>
    <t xml:space="preserve">საბურავები </t>
  </si>
  <si>
    <t>CON220000274</t>
  </si>
  <si>
    <t>18.11.2022</t>
  </si>
  <si>
    <t>14/11</t>
  </si>
  <si>
    <t>შპს"ავტო მასტერ სერვისი"436033187</t>
  </si>
  <si>
    <t>ტექმომსახურება</t>
  </si>
  <si>
    <t>CMR220142354</t>
  </si>
  <si>
    <t>28.11.2022</t>
  </si>
  <si>
    <t>15/11</t>
  </si>
  <si>
    <t>შპს "გეოპროფი" 400092546</t>
  </si>
  <si>
    <t>ღონისძიება მ.ლებანიძის იუბილე</t>
  </si>
  <si>
    <t>NAT220022560</t>
  </si>
  <si>
    <t>26.11.2022</t>
  </si>
  <si>
    <t>17/11</t>
  </si>
  <si>
    <t>შპს 'ბესო 439396752</t>
  </si>
  <si>
    <t>სამეურნეო საქონელი</t>
  </si>
  <si>
    <t>CMR220143608</t>
  </si>
  <si>
    <t>21.11.2022</t>
  </si>
  <si>
    <t>29.11.2022</t>
  </si>
  <si>
    <t>18/11</t>
  </si>
  <si>
    <t>შპს "ლუკოილჯორჯია" 204976302</t>
  </si>
  <si>
    <t>CMR220148941</t>
  </si>
  <si>
    <t>25.11.2022</t>
  </si>
  <si>
    <t>დიზელი-3572    პრემიუმი-6622</t>
  </si>
  <si>
    <t>19/11</t>
  </si>
  <si>
    <t>შპს"ედვინგს"  405323939</t>
  </si>
  <si>
    <t>საჩუქრები ჩანთები და პასტები</t>
  </si>
  <si>
    <t>CMR220148296</t>
  </si>
  <si>
    <t>18930000        30192000</t>
  </si>
  <si>
    <t>20/11</t>
  </si>
  <si>
    <t>ი.მ "ბესარიონ კობერიძე' 01001010851</t>
  </si>
  <si>
    <t>შეშის დამზადება ადმინისტრაციული ერთეულებისთვის</t>
  </si>
  <si>
    <t>CMR220147802</t>
  </si>
  <si>
    <t>10.12.2022</t>
  </si>
  <si>
    <t>01.12</t>
  </si>
  <si>
    <t>შპს"ონის სერვის ჯგუფი"</t>
  </si>
  <si>
    <t>ადგილობრივი გზების პერიოდული შეკეება</t>
  </si>
  <si>
    <t>02/12</t>
  </si>
  <si>
    <t>ადგ. მნიშვ.გზების თოვლისგან და მეწყერისგან წმენდით მომს</t>
  </si>
  <si>
    <t>NAT220023183</t>
  </si>
  <si>
    <t>07.12.2022</t>
  </si>
  <si>
    <t>03.12</t>
  </si>
  <si>
    <t>შპს"ონის მუნიციპალიტეტის დასუფთავებისა და კეთილმოწყობის სამსახური" 437978332</t>
  </si>
  <si>
    <t>საახალწლო ფეიერვრრკი</t>
  </si>
  <si>
    <t>CMR220152671</t>
  </si>
  <si>
    <t>09.12.2022</t>
  </si>
  <si>
    <t>04/12</t>
  </si>
  <si>
    <t>ი.პ "ამხანაგობა მეიზი"212928153</t>
  </si>
  <si>
    <t>საახალწლო მისალოცი ბარაძთებიგრაფიკულად დამუშავებული დიზაინით</t>
  </si>
  <si>
    <t>CMR220152932</t>
  </si>
  <si>
    <t>23.12.2022</t>
  </si>
  <si>
    <t>30.01.2023</t>
  </si>
  <si>
    <t>05/12</t>
  </si>
  <si>
    <t>შპს იერი</t>
  </si>
  <si>
    <t>ქუჩების კეთილმოწყობა მე7 ეტაპი</t>
  </si>
  <si>
    <t>NAT220022345</t>
  </si>
  <si>
    <t>08.06.2023</t>
  </si>
  <si>
    <t>08.07.2023</t>
  </si>
  <si>
    <t>06/12</t>
  </si>
  <si>
    <t>ი.მ "გიორგი დვალიძე"  34001008345</t>
  </si>
  <si>
    <t>მწერებისგან დამცავი ბადეები</t>
  </si>
  <si>
    <t>CMR220157610</t>
  </si>
  <si>
    <t>15.12.2022</t>
  </si>
  <si>
    <t>07/12</t>
  </si>
  <si>
    <t>ონის მუნიციპალიტეტის ქუჩების საახალწლო განათების მონტაჟის და დემონტაჟის სამუშაოები</t>
  </si>
  <si>
    <t>NAT220024779</t>
  </si>
  <si>
    <t>14.12.2022</t>
  </si>
  <si>
    <t>21.01.2023</t>
  </si>
  <si>
    <t>08/12</t>
  </si>
  <si>
    <t>შპს"აკეთი"  433648396</t>
  </si>
  <si>
    <t>სოფელ შეუბნის ადმინისტრაციული შენობის საპროექტო-სახარჯთაღრიცხვო მომსახურების შესყიდვა თანმდევი ექსპერტირებით</t>
  </si>
  <si>
    <t>NAT220023817</t>
  </si>
  <si>
    <t>14.02.2023</t>
  </si>
  <si>
    <t>01.05.2023</t>
  </si>
  <si>
    <t>09/12</t>
  </si>
  <si>
    <t>ქ.ონში საახალწლო ნაძვის ხის მონტაჟი-დემონტაჟის სამუშაოები</t>
  </si>
  <si>
    <t>NAT220024873</t>
  </si>
  <si>
    <t>16.12.2022</t>
  </si>
  <si>
    <t>01.04.2023</t>
  </si>
  <si>
    <t>10/12</t>
  </si>
  <si>
    <t>შპს.ნინო"  437978930</t>
  </si>
  <si>
    <t xml:space="preserve">საახალწლო სასაჩუქრ პარკები </t>
  </si>
  <si>
    <t>CMR220162831</t>
  </si>
  <si>
    <t>21.12.2022</t>
  </si>
  <si>
    <t>11/12</t>
  </si>
  <si>
    <t>ნიკორა-თრეიდი ლიბრე</t>
  </si>
  <si>
    <t>საახალწლო სასაჩუქრე ნაკრები</t>
  </si>
  <si>
    <t>CMR220166432</t>
  </si>
  <si>
    <t>1590000-0322200-18900000</t>
  </si>
  <si>
    <t>22.12.2022</t>
  </si>
  <si>
    <t>10დღეში</t>
  </si>
  <si>
    <t>13/12</t>
  </si>
  <si>
    <t>შპს"ონის სერვის ჯგუფი"437978869</t>
  </si>
  <si>
    <t>სოფ უშოლთაში აზიანებული წყლის სისტემის სარეაბილიტაციო სამუშაო</t>
  </si>
  <si>
    <t>CMR220166394</t>
  </si>
  <si>
    <t>06..01.2023</t>
  </si>
  <si>
    <t>14/12</t>
  </si>
  <si>
    <t>5-6 აგვისტოს სტიქ სალ. სამუშ.სოფე უწერაში მდ მუშუანის კალაპ წმენდა, საპირს. და შიდ გზის  და წყლის რეაბ</t>
  </si>
  <si>
    <t>NAT220025376</t>
  </si>
  <si>
    <t>45230000-45240000</t>
  </si>
  <si>
    <t>25.02.2023</t>
  </si>
  <si>
    <t>02.05.2023</t>
  </si>
  <si>
    <t>15/12</t>
  </si>
  <si>
    <t>საახალწლო დღესასსაულთან დაკავ, ბენეფიციალთათვის სხვადასხვა კვების პროდუქ შესყიდვა</t>
  </si>
  <si>
    <t>NAT220026667</t>
  </si>
  <si>
    <t>16/12</t>
  </si>
  <si>
    <t>შპს"გრადაცია" 405260355</t>
  </si>
  <si>
    <t>სავიზიტო ბარათების შეძენა</t>
  </si>
  <si>
    <t>CMR220168673</t>
  </si>
  <si>
    <t>28.12.2022</t>
  </si>
  <si>
    <t>17/12</t>
  </si>
  <si>
    <t>შპს"ფასისი" 437977968</t>
  </si>
  <si>
    <t>ს.გლოლაში და ჭიორაში წყლის სისტემის რეაბილიტაცია</t>
  </si>
  <si>
    <t>CMR230001693</t>
  </si>
  <si>
    <t>29.12.2022</t>
  </si>
  <si>
    <t>ერთი თვის ვადაში</t>
  </si>
  <si>
    <t>18/12</t>
  </si>
  <si>
    <t>ი.მ მარინე რეხვიაშვილი 34001005523</t>
  </si>
  <si>
    <t>სამეურნეო ხელსაწყოები</t>
  </si>
  <si>
    <t>CMR220169517</t>
  </si>
  <si>
    <t>44440000-44500000</t>
  </si>
  <si>
    <t>06.02.2023</t>
  </si>
  <si>
    <t>19/12</t>
  </si>
  <si>
    <t>შპს"როქქლაიბინგ დეველოპმენტი 405210454</t>
  </si>
  <si>
    <t>საცოცი კედლის შეძენა მონტაჟი</t>
  </si>
  <si>
    <t>NAT220026138</t>
  </si>
  <si>
    <t>30.12.2022</t>
  </si>
  <si>
    <t>NAT220017758</t>
  </si>
  <si>
    <t>29.09.2022</t>
  </si>
  <si>
    <t>NAT220017756</t>
  </si>
  <si>
    <t>14.012.2022</t>
  </si>
  <si>
    <t>14.04.2022</t>
  </si>
  <si>
    <t>NAT220013456</t>
  </si>
  <si>
    <t>21.09.2022</t>
  </si>
  <si>
    <t>24.09.2022</t>
  </si>
  <si>
    <t>26.10.2022</t>
  </si>
  <si>
    <t>18.10.2022</t>
  </si>
  <si>
    <t>03.12.2022</t>
  </si>
  <si>
    <t>08.01.2023</t>
  </si>
  <si>
    <t>05.12.2022</t>
  </si>
  <si>
    <t>16.02.2023</t>
  </si>
  <si>
    <t>NAT22023297</t>
  </si>
  <si>
    <t>შპს ორვო434165495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</si>
</sst>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9C6500"/>
      <name val="Calibri"/>
      <family val="2"/>
      <scheme val="minor"/>
    </font>
    <font>
      <b/>
      <sz val="22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rgb="FF222222"/>
      <name val="Sylfaen"/>
      <family val="1"/>
    </font>
    <font>
      <sz val="9"/>
      <color rgb="FF363636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AcadNusx"/>
    </font>
    <font>
      <b/>
      <sz val="14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rgb="FF222222"/>
      <name val="Sylfaen"/>
      <family val="1"/>
    </font>
    <font>
      <sz val="8"/>
      <color theme="1"/>
      <name val="Sitka Text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6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6" fillId="6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49" fontId="16" fillId="6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8" fillId="6" borderId="5" xfId="0" applyNumberFormat="1" applyFont="1" applyFill="1" applyBorder="1" applyAlignment="1">
      <alignment horizontal="center" vertical="center" wrapText="1"/>
    </xf>
    <xf numFmtId="49" fontId="0" fillId="6" borderId="5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4" borderId="0" xfId="1" applyFont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32"/>
  <sheetViews>
    <sheetView tabSelected="1" workbookViewId="0">
      <selection activeCell="D224" sqref="D224"/>
    </sheetView>
  </sheetViews>
  <sheetFormatPr defaultRowHeight="15" x14ac:dyDescent="0.25"/>
  <cols>
    <col min="1" max="1" width="9.140625" style="26"/>
    <col min="2" max="2" width="6.42578125" style="26" customWidth="1"/>
    <col min="3" max="3" width="7" style="26" customWidth="1"/>
    <col min="4" max="4" width="23" style="26" customWidth="1"/>
    <col min="5" max="5" width="27.7109375" style="26" customWidth="1"/>
    <col min="6" max="6" width="13.85546875" style="26" customWidth="1"/>
    <col min="7" max="7" width="17.28515625" style="26" customWidth="1"/>
    <col min="8" max="8" width="14.140625" style="26" customWidth="1"/>
    <col min="9" max="9" width="12.85546875" style="26" customWidth="1"/>
    <col min="10" max="10" width="12.5703125" style="26" customWidth="1"/>
    <col min="11" max="11" width="13.5703125" style="26" customWidth="1"/>
  </cols>
  <sheetData>
    <row r="2" spans="1:12" ht="28.5" x14ac:dyDescent="0.25">
      <c r="G2" s="109" t="s">
        <v>335</v>
      </c>
      <c r="H2" s="109"/>
      <c r="I2" s="109"/>
      <c r="J2" s="109"/>
      <c r="K2" s="109"/>
    </row>
    <row r="3" spans="1:12" ht="28.5" x14ac:dyDescent="0.25">
      <c r="G3" s="39"/>
      <c r="H3" s="39"/>
      <c r="I3" s="39"/>
      <c r="J3" s="39"/>
      <c r="K3" s="39"/>
    </row>
    <row r="5" spans="1:12" s="3" customFormat="1" ht="38.25" x14ac:dyDescent="0.25">
      <c r="A5" s="26"/>
      <c r="B5" s="46" t="s">
        <v>0</v>
      </c>
      <c r="C5" s="46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</row>
    <row r="6" spans="1:12" s="3" customFormat="1" ht="20.25" customHeight="1" x14ac:dyDescent="0.25">
      <c r="A6" s="26"/>
      <c r="B6" s="48">
        <v>1</v>
      </c>
      <c r="C6" s="47"/>
      <c r="D6" s="45" t="s">
        <v>64</v>
      </c>
      <c r="E6" s="49" t="s">
        <v>10</v>
      </c>
      <c r="F6" s="49" t="s">
        <v>68</v>
      </c>
      <c r="G6" s="49">
        <v>6420000</v>
      </c>
      <c r="H6" s="49" t="s">
        <v>65</v>
      </c>
      <c r="I6" s="49" t="s">
        <v>66</v>
      </c>
      <c r="J6" s="49" t="s">
        <v>67</v>
      </c>
      <c r="K6" s="49">
        <v>9125</v>
      </c>
      <c r="L6"/>
    </row>
    <row r="7" spans="1:12" ht="25.5" customHeight="1" x14ac:dyDescent="0.25">
      <c r="B7" s="48">
        <v>2</v>
      </c>
      <c r="C7" s="52" t="s">
        <v>16</v>
      </c>
      <c r="D7" s="49" t="s">
        <v>63</v>
      </c>
      <c r="E7" s="49" t="s">
        <v>11</v>
      </c>
      <c r="F7" s="49" t="s">
        <v>69</v>
      </c>
      <c r="G7" s="104">
        <v>79713000</v>
      </c>
      <c r="H7" s="49" t="s">
        <v>49</v>
      </c>
      <c r="I7" s="49" t="s">
        <v>41</v>
      </c>
      <c r="J7" s="49" t="s">
        <v>70</v>
      </c>
      <c r="K7" s="49">
        <v>83100</v>
      </c>
    </row>
    <row r="8" spans="1:12" ht="26.25" customHeight="1" x14ac:dyDescent="0.25">
      <c r="B8" s="48">
        <v>3</v>
      </c>
      <c r="C8" s="52" t="s">
        <v>19</v>
      </c>
      <c r="D8" s="49" t="s">
        <v>71</v>
      </c>
      <c r="E8" s="49" t="s">
        <v>72</v>
      </c>
      <c r="F8" s="49" t="s">
        <v>73</v>
      </c>
      <c r="G8" s="53" t="s">
        <v>77</v>
      </c>
      <c r="H8" s="49" t="s">
        <v>52</v>
      </c>
      <c r="I8" s="49" t="s">
        <v>41</v>
      </c>
      <c r="J8" s="49" t="s">
        <v>74</v>
      </c>
      <c r="K8" s="49">
        <v>7328.55</v>
      </c>
    </row>
    <row r="9" spans="1:12" ht="30.75" customHeight="1" x14ac:dyDescent="0.25">
      <c r="B9" s="48">
        <v>4</v>
      </c>
      <c r="C9" s="52" t="s">
        <v>20</v>
      </c>
      <c r="D9" s="49" t="s">
        <v>75</v>
      </c>
      <c r="E9" s="49" t="s">
        <v>24</v>
      </c>
      <c r="F9" s="49" t="s">
        <v>76</v>
      </c>
      <c r="G9" s="73" t="s">
        <v>401</v>
      </c>
      <c r="H9" s="49" t="s">
        <v>52</v>
      </c>
      <c r="I9" s="49" t="s">
        <v>18</v>
      </c>
      <c r="J9" s="49" t="s">
        <v>78</v>
      </c>
      <c r="K9" s="49">
        <v>9276.5</v>
      </c>
    </row>
    <row r="10" spans="1:12" ht="28.5" customHeight="1" x14ac:dyDescent="0.25">
      <c r="B10" s="48">
        <v>5</v>
      </c>
      <c r="C10" s="52" t="s">
        <v>21</v>
      </c>
      <c r="D10" s="49" t="s">
        <v>79</v>
      </c>
      <c r="E10" s="49" t="s">
        <v>17</v>
      </c>
      <c r="F10" s="49" t="s">
        <v>85</v>
      </c>
      <c r="G10" s="49">
        <v>64100000</v>
      </c>
      <c r="H10" s="49" t="s">
        <v>51</v>
      </c>
      <c r="I10" s="49" t="s">
        <v>41</v>
      </c>
      <c r="J10" s="49" t="s">
        <v>80</v>
      </c>
      <c r="K10" s="49">
        <v>3000</v>
      </c>
    </row>
    <row r="11" spans="1:12" ht="37.5" customHeight="1" x14ac:dyDescent="0.25">
      <c r="B11" s="48">
        <v>6</v>
      </c>
      <c r="C11" s="52" t="s">
        <v>22</v>
      </c>
      <c r="D11" s="49" t="s">
        <v>48</v>
      </c>
      <c r="E11" s="49" t="s">
        <v>81</v>
      </c>
      <c r="F11" s="49" t="s">
        <v>121</v>
      </c>
      <c r="G11" s="49">
        <v>45231100</v>
      </c>
      <c r="H11" s="49" t="s">
        <v>50</v>
      </c>
      <c r="I11" s="49" t="s">
        <v>62</v>
      </c>
      <c r="J11" s="49" t="s">
        <v>82</v>
      </c>
      <c r="K11" s="49">
        <v>4999.99</v>
      </c>
    </row>
    <row r="12" spans="1:12" ht="25.5" x14ac:dyDescent="0.25">
      <c r="B12" s="48">
        <v>7</v>
      </c>
      <c r="C12" s="52" t="s">
        <v>23</v>
      </c>
      <c r="D12" s="49" t="s">
        <v>86</v>
      </c>
      <c r="E12" s="49" t="s">
        <v>83</v>
      </c>
      <c r="F12" s="49" t="s">
        <v>87</v>
      </c>
      <c r="G12" s="49">
        <v>50230000</v>
      </c>
      <c r="H12" s="49" t="s">
        <v>88</v>
      </c>
      <c r="I12" s="49" t="s">
        <v>41</v>
      </c>
      <c r="J12" s="49" t="s">
        <v>89</v>
      </c>
      <c r="K12" s="49">
        <v>50000</v>
      </c>
    </row>
    <row r="13" spans="1:12" ht="30" customHeight="1" x14ac:dyDescent="0.25">
      <c r="B13" s="48">
        <v>8</v>
      </c>
      <c r="C13" s="52" t="s">
        <v>37</v>
      </c>
      <c r="D13" s="49" t="s">
        <v>91</v>
      </c>
      <c r="E13" s="49" t="s">
        <v>90</v>
      </c>
      <c r="F13" s="49" t="s">
        <v>122</v>
      </c>
      <c r="G13" s="49">
        <v>39298300</v>
      </c>
      <c r="H13" s="49" t="s">
        <v>93</v>
      </c>
      <c r="I13" s="49" t="s">
        <v>124</v>
      </c>
      <c r="J13" s="49" t="s">
        <v>123</v>
      </c>
      <c r="K13" s="49">
        <v>6849.1</v>
      </c>
    </row>
    <row r="14" spans="1:12" ht="25.5" x14ac:dyDescent="0.25">
      <c r="B14" s="48">
        <v>9</v>
      </c>
      <c r="C14" s="52" t="s">
        <v>38</v>
      </c>
      <c r="D14" s="49" t="s">
        <v>86</v>
      </c>
      <c r="E14" s="49" t="s">
        <v>92</v>
      </c>
      <c r="F14" s="49" t="s">
        <v>334</v>
      </c>
      <c r="G14" s="49">
        <v>9060000</v>
      </c>
      <c r="H14" s="49" t="s">
        <v>93</v>
      </c>
      <c r="I14" s="49" t="s">
        <v>41</v>
      </c>
      <c r="J14" s="49" t="s">
        <v>70</v>
      </c>
      <c r="K14" s="49">
        <v>45360.14</v>
      </c>
    </row>
    <row r="15" spans="1:12" ht="21.75" customHeight="1" x14ac:dyDescent="0.25">
      <c r="B15" s="48">
        <v>10</v>
      </c>
      <c r="C15" s="52" t="s">
        <v>39</v>
      </c>
      <c r="D15" s="49" t="s">
        <v>94</v>
      </c>
      <c r="E15" s="49" t="s">
        <v>95</v>
      </c>
      <c r="F15" s="49" t="s">
        <v>96</v>
      </c>
      <c r="G15" s="49">
        <v>30100000</v>
      </c>
      <c r="H15" s="49" t="s">
        <v>97</v>
      </c>
      <c r="I15" s="49" t="s">
        <v>62</v>
      </c>
      <c r="J15" s="49" t="s">
        <v>98</v>
      </c>
      <c r="K15" s="49">
        <v>55</v>
      </c>
    </row>
    <row r="16" spans="1:12" ht="22.5" customHeight="1" x14ac:dyDescent="0.25">
      <c r="B16" s="48">
        <v>11</v>
      </c>
      <c r="C16" s="52" t="s">
        <v>99</v>
      </c>
      <c r="D16" s="49" t="s">
        <v>125</v>
      </c>
      <c r="E16" s="49" t="s">
        <v>126</v>
      </c>
      <c r="F16" s="49" t="s">
        <v>127</v>
      </c>
      <c r="G16" s="49">
        <v>60100000</v>
      </c>
      <c r="H16" s="49" t="s">
        <v>128</v>
      </c>
      <c r="I16" s="49" t="s">
        <v>41</v>
      </c>
      <c r="J16" s="49" t="s">
        <v>80</v>
      </c>
      <c r="K16" s="49">
        <v>96095.76</v>
      </c>
    </row>
    <row r="17" spans="1:12" ht="25.5" x14ac:dyDescent="0.25">
      <c r="B17" s="48">
        <v>12</v>
      </c>
      <c r="C17" s="52" t="s">
        <v>100</v>
      </c>
      <c r="D17" s="49" t="s">
        <v>101</v>
      </c>
      <c r="E17" s="49" t="s">
        <v>129</v>
      </c>
      <c r="F17" s="49" t="s">
        <v>130</v>
      </c>
      <c r="G17" s="49">
        <v>71631000</v>
      </c>
      <c r="H17" s="49" t="s">
        <v>109</v>
      </c>
      <c r="I17" s="49" t="s">
        <v>41</v>
      </c>
      <c r="J17" s="49" t="s">
        <v>80</v>
      </c>
      <c r="K17" s="49">
        <v>300</v>
      </c>
    </row>
    <row r="18" spans="1:12" ht="22.5" customHeight="1" x14ac:dyDescent="0.25">
      <c r="B18" s="48">
        <v>13</v>
      </c>
      <c r="C18" s="52" t="s">
        <v>102</v>
      </c>
      <c r="D18" s="49" t="s">
        <v>106</v>
      </c>
      <c r="E18" s="49" t="s">
        <v>107</v>
      </c>
      <c r="F18" s="49" t="s">
        <v>108</v>
      </c>
      <c r="G18" s="49">
        <v>79212000</v>
      </c>
      <c r="H18" s="49" t="s">
        <v>109</v>
      </c>
      <c r="I18" s="49" t="s">
        <v>41</v>
      </c>
      <c r="J18" s="49" t="s">
        <v>89</v>
      </c>
      <c r="K18" s="49">
        <v>1000</v>
      </c>
    </row>
    <row r="19" spans="1:12" ht="25.5" x14ac:dyDescent="0.25">
      <c r="B19" s="48">
        <v>14</v>
      </c>
      <c r="C19" s="52" t="s">
        <v>103</v>
      </c>
      <c r="D19" s="49" t="s">
        <v>110</v>
      </c>
      <c r="E19" s="49" t="s">
        <v>111</v>
      </c>
      <c r="F19" s="49" t="s">
        <v>112</v>
      </c>
      <c r="G19" s="49">
        <v>22100000</v>
      </c>
      <c r="H19" s="49" t="s">
        <v>109</v>
      </c>
      <c r="I19" s="49" t="s">
        <v>41</v>
      </c>
      <c r="J19" s="49" t="s">
        <v>70</v>
      </c>
      <c r="K19" s="49">
        <v>4500</v>
      </c>
    </row>
    <row r="20" spans="1:12" ht="25.5" x14ac:dyDescent="0.25">
      <c r="B20" s="48">
        <v>15</v>
      </c>
      <c r="C20" s="52" t="s">
        <v>104</v>
      </c>
      <c r="D20" s="49" t="s">
        <v>113</v>
      </c>
      <c r="E20" s="49" t="s">
        <v>114</v>
      </c>
      <c r="F20" s="49" t="s">
        <v>115</v>
      </c>
      <c r="G20" s="49">
        <v>72400000</v>
      </c>
      <c r="H20" s="49" t="s">
        <v>109</v>
      </c>
      <c r="I20" s="49" t="s">
        <v>41</v>
      </c>
      <c r="J20" s="49" t="s">
        <v>80</v>
      </c>
      <c r="K20" s="49">
        <v>480</v>
      </c>
    </row>
    <row r="21" spans="1:12" ht="24.75" customHeight="1" x14ac:dyDescent="0.25">
      <c r="B21" s="48">
        <v>16</v>
      </c>
      <c r="C21" s="52" t="s">
        <v>105</v>
      </c>
      <c r="D21" s="49" t="s">
        <v>117</v>
      </c>
      <c r="E21" s="49" t="s">
        <v>116</v>
      </c>
      <c r="F21" s="49" t="s">
        <v>131</v>
      </c>
      <c r="G21" s="49">
        <v>30216130</v>
      </c>
      <c r="H21" s="49" t="s">
        <v>118</v>
      </c>
      <c r="I21" s="49" t="s">
        <v>119</v>
      </c>
      <c r="J21" s="49" t="s">
        <v>120</v>
      </c>
      <c r="K21" s="49">
        <v>198</v>
      </c>
    </row>
    <row r="22" spans="1:12" ht="38.25" x14ac:dyDescent="0.25">
      <c r="B22" s="48">
        <v>17</v>
      </c>
      <c r="C22" s="52" t="s">
        <v>132</v>
      </c>
      <c r="D22" s="49" t="s">
        <v>145</v>
      </c>
      <c r="E22" s="49" t="s">
        <v>146</v>
      </c>
      <c r="F22" s="49" t="s">
        <v>147</v>
      </c>
      <c r="G22" s="49">
        <v>45430000</v>
      </c>
      <c r="H22" s="49" t="s">
        <v>148</v>
      </c>
      <c r="I22" s="49" t="s">
        <v>149</v>
      </c>
      <c r="J22" s="49" t="s">
        <v>150</v>
      </c>
      <c r="K22" s="49">
        <v>20177.740000000002</v>
      </c>
    </row>
    <row r="23" spans="1:12" ht="58.5" customHeight="1" x14ac:dyDescent="0.25">
      <c r="B23" s="48">
        <v>18</v>
      </c>
      <c r="C23" s="52" t="s">
        <v>133</v>
      </c>
      <c r="D23" s="49" t="s">
        <v>86</v>
      </c>
      <c r="E23" s="49" t="s">
        <v>151</v>
      </c>
      <c r="F23" s="49" t="s">
        <v>152</v>
      </c>
      <c r="G23" s="49">
        <v>45260000</v>
      </c>
      <c r="H23" s="49" t="s">
        <v>153</v>
      </c>
      <c r="I23" s="49" t="s">
        <v>225</v>
      </c>
      <c r="J23" s="49" t="s">
        <v>154</v>
      </c>
      <c r="K23" s="49">
        <v>39997.519999999997</v>
      </c>
    </row>
    <row r="24" spans="1:12" s="9" customFormat="1" ht="20.25" customHeight="1" x14ac:dyDescent="0.25">
      <c r="A24" s="40"/>
      <c r="B24" s="48">
        <v>19</v>
      </c>
      <c r="C24" s="52" t="s">
        <v>134</v>
      </c>
      <c r="D24" s="49" t="s">
        <v>155</v>
      </c>
      <c r="E24" s="49" t="s">
        <v>156</v>
      </c>
      <c r="F24" s="49" t="s">
        <v>157</v>
      </c>
      <c r="G24" s="49" t="s">
        <v>159</v>
      </c>
      <c r="H24" s="49" t="s">
        <v>153</v>
      </c>
      <c r="I24" s="49" t="s">
        <v>158</v>
      </c>
      <c r="J24" s="49" t="s">
        <v>41</v>
      </c>
      <c r="K24" s="49">
        <v>469</v>
      </c>
      <c r="L24"/>
    </row>
    <row r="25" spans="1:12" ht="25.5" x14ac:dyDescent="0.25">
      <c r="B25" s="48">
        <v>20</v>
      </c>
      <c r="C25" s="52" t="s">
        <v>135</v>
      </c>
      <c r="D25" s="49" t="s">
        <v>86</v>
      </c>
      <c r="E25" s="49" t="s">
        <v>160</v>
      </c>
      <c r="F25" s="49" t="s">
        <v>161</v>
      </c>
      <c r="G25" s="49">
        <v>45233142</v>
      </c>
      <c r="H25" s="49" t="s">
        <v>162</v>
      </c>
      <c r="I25" s="49" t="s">
        <v>163</v>
      </c>
      <c r="J25" s="49" t="s">
        <v>80</v>
      </c>
      <c r="K25" s="49">
        <v>60000</v>
      </c>
    </row>
    <row r="26" spans="1:12" ht="33.75" customHeight="1" x14ac:dyDescent="0.25">
      <c r="B26" s="48">
        <v>21</v>
      </c>
      <c r="C26" s="52" t="s">
        <v>136</v>
      </c>
      <c r="D26" s="49" t="s">
        <v>164</v>
      </c>
      <c r="E26" s="49" t="s">
        <v>165</v>
      </c>
      <c r="F26" s="49" t="s">
        <v>166</v>
      </c>
      <c r="G26" s="49">
        <v>60100000</v>
      </c>
      <c r="H26" s="49" t="s">
        <v>144</v>
      </c>
      <c r="I26" s="49" t="s">
        <v>1100</v>
      </c>
      <c r="J26" s="49" t="s">
        <v>167</v>
      </c>
      <c r="K26" s="49">
        <v>35040</v>
      </c>
    </row>
    <row r="27" spans="1:12" ht="26.25" customHeight="1" x14ac:dyDescent="0.25">
      <c r="B27" s="48">
        <v>22</v>
      </c>
      <c r="C27" s="52" t="s">
        <v>137</v>
      </c>
      <c r="D27" s="49" t="s">
        <v>75</v>
      </c>
      <c r="E27" s="49" t="s">
        <v>24</v>
      </c>
      <c r="F27" s="49" t="s">
        <v>194</v>
      </c>
      <c r="G27" s="73" t="s">
        <v>401</v>
      </c>
      <c r="H27" s="49" t="s">
        <v>144</v>
      </c>
      <c r="I27" s="49" t="s">
        <v>82</v>
      </c>
      <c r="J27" s="49" t="s">
        <v>402</v>
      </c>
      <c r="K27" s="49" t="s">
        <v>403</v>
      </c>
    </row>
    <row r="28" spans="1:12" ht="25.5" x14ac:dyDescent="0.25">
      <c r="B28" s="48">
        <v>23</v>
      </c>
      <c r="C28" s="52" t="s">
        <v>138</v>
      </c>
      <c r="D28" s="49" t="s">
        <v>86</v>
      </c>
      <c r="E28" s="49" t="s">
        <v>400</v>
      </c>
      <c r="F28" s="49" t="s">
        <v>143</v>
      </c>
      <c r="G28" s="49">
        <v>90600000</v>
      </c>
      <c r="H28" s="49" t="s">
        <v>144</v>
      </c>
      <c r="I28" s="49" t="s">
        <v>163</v>
      </c>
      <c r="J28" s="49" t="s">
        <v>70</v>
      </c>
      <c r="K28" s="49">
        <v>499999.1</v>
      </c>
    </row>
    <row r="29" spans="1:12" ht="36" customHeight="1" x14ac:dyDescent="0.25">
      <c r="B29" s="48">
        <v>24</v>
      </c>
      <c r="C29" s="52" t="s">
        <v>139</v>
      </c>
      <c r="D29" s="49" t="s">
        <v>190</v>
      </c>
      <c r="E29" s="49" t="s">
        <v>191</v>
      </c>
      <c r="F29" s="49" t="s">
        <v>192</v>
      </c>
      <c r="G29" s="49">
        <v>45223000</v>
      </c>
      <c r="H29" s="49" t="s">
        <v>62</v>
      </c>
      <c r="I29" s="49" t="s">
        <v>193</v>
      </c>
      <c r="J29" s="49" t="s">
        <v>150</v>
      </c>
      <c r="K29" s="49">
        <v>19850</v>
      </c>
    </row>
    <row r="30" spans="1:12" ht="29.25" customHeight="1" x14ac:dyDescent="0.25">
      <c r="B30" s="48">
        <v>25</v>
      </c>
      <c r="C30" s="52" t="s">
        <v>140</v>
      </c>
      <c r="D30" s="49" t="s">
        <v>155</v>
      </c>
      <c r="E30" s="49" t="s">
        <v>399</v>
      </c>
      <c r="F30" s="49" t="s">
        <v>168</v>
      </c>
      <c r="G30" s="49">
        <v>39130000</v>
      </c>
      <c r="H30" s="49" t="s">
        <v>62</v>
      </c>
      <c r="I30" s="49" t="s">
        <v>158</v>
      </c>
      <c r="J30" s="49" t="s">
        <v>41</v>
      </c>
      <c r="K30" s="49">
        <v>1620</v>
      </c>
    </row>
    <row r="31" spans="1:12" ht="33" customHeight="1" x14ac:dyDescent="0.25">
      <c r="B31" s="48">
        <v>26</v>
      </c>
      <c r="C31" s="52" t="s">
        <v>141</v>
      </c>
      <c r="D31" s="49" t="s">
        <v>312</v>
      </c>
      <c r="E31" s="49" t="s">
        <v>398</v>
      </c>
      <c r="F31" s="49" t="s">
        <v>397</v>
      </c>
      <c r="G31" s="49">
        <v>9211100</v>
      </c>
      <c r="H31" s="49" t="s">
        <v>62</v>
      </c>
      <c r="I31" s="49" t="s">
        <v>163</v>
      </c>
      <c r="J31" s="49" t="s">
        <v>70</v>
      </c>
      <c r="K31" s="49">
        <v>2577.5</v>
      </c>
    </row>
    <row r="32" spans="1:12" ht="31.5" customHeight="1" x14ac:dyDescent="0.25">
      <c r="B32" s="48">
        <v>27</v>
      </c>
      <c r="C32" s="52" t="s">
        <v>142</v>
      </c>
      <c r="D32" s="49" t="s">
        <v>169</v>
      </c>
      <c r="E32" s="49" t="s">
        <v>396</v>
      </c>
      <c r="F32" s="49" t="s">
        <v>170</v>
      </c>
      <c r="G32" s="49">
        <v>98380000</v>
      </c>
      <c r="H32" s="49" t="s">
        <v>18</v>
      </c>
      <c r="I32" s="49" t="s">
        <v>163</v>
      </c>
      <c r="J32" s="49" t="s">
        <v>171</v>
      </c>
      <c r="K32" s="49">
        <v>10000</v>
      </c>
    </row>
    <row r="33" spans="2:11" ht="25.5" customHeight="1" x14ac:dyDescent="0.25">
      <c r="B33" s="48">
        <v>28</v>
      </c>
      <c r="C33" s="52" t="s">
        <v>172</v>
      </c>
      <c r="D33" s="49" t="s">
        <v>173</v>
      </c>
      <c r="E33" s="49" t="s">
        <v>174</v>
      </c>
      <c r="F33" s="49" t="s">
        <v>175</v>
      </c>
      <c r="G33" s="49">
        <v>92400000</v>
      </c>
      <c r="H33" s="49" t="s">
        <v>176</v>
      </c>
      <c r="I33" s="49" t="s">
        <v>41</v>
      </c>
      <c r="J33" s="49" t="s">
        <v>89</v>
      </c>
      <c r="K33" s="49">
        <v>2399.98</v>
      </c>
    </row>
    <row r="34" spans="2:11" ht="22.5" customHeight="1" x14ac:dyDescent="0.25">
      <c r="B34" s="48">
        <v>29</v>
      </c>
      <c r="C34" s="52" t="s">
        <v>177</v>
      </c>
      <c r="D34" s="49" t="s">
        <v>178</v>
      </c>
      <c r="E34" s="49" t="s">
        <v>174</v>
      </c>
      <c r="F34" s="49" t="s">
        <v>179</v>
      </c>
      <c r="G34" s="49">
        <v>92400000</v>
      </c>
      <c r="H34" s="49" t="s">
        <v>176</v>
      </c>
      <c r="I34" s="49" t="s">
        <v>41</v>
      </c>
      <c r="J34" s="49" t="s">
        <v>89</v>
      </c>
      <c r="K34" s="49">
        <v>2399.98</v>
      </c>
    </row>
    <row r="35" spans="2:11" ht="25.5" x14ac:dyDescent="0.25">
      <c r="B35" s="48">
        <v>30</v>
      </c>
      <c r="C35" s="52" t="s">
        <v>180</v>
      </c>
      <c r="D35" s="49" t="s">
        <v>181</v>
      </c>
      <c r="E35" s="49" t="s">
        <v>182</v>
      </c>
      <c r="F35" s="49" t="s">
        <v>183</v>
      </c>
      <c r="G35" s="49">
        <v>80400000</v>
      </c>
      <c r="H35" s="49" t="s">
        <v>176</v>
      </c>
      <c r="I35" s="49" t="s">
        <v>149</v>
      </c>
      <c r="J35" s="49" t="s">
        <v>184</v>
      </c>
      <c r="K35" s="49">
        <v>3250</v>
      </c>
    </row>
    <row r="36" spans="2:11" ht="25.5" x14ac:dyDescent="0.25">
      <c r="B36" s="48">
        <v>31</v>
      </c>
      <c r="C36" s="52" t="s">
        <v>185</v>
      </c>
      <c r="D36" s="49" t="s">
        <v>186</v>
      </c>
      <c r="E36" s="49" t="s">
        <v>187</v>
      </c>
      <c r="F36" s="49" t="s">
        <v>188</v>
      </c>
      <c r="G36" s="49">
        <v>50432000</v>
      </c>
      <c r="H36" s="49" t="s">
        <v>189</v>
      </c>
      <c r="I36" s="49" t="s">
        <v>41</v>
      </c>
      <c r="J36" s="49" t="s">
        <v>89</v>
      </c>
      <c r="K36" s="49">
        <v>2200</v>
      </c>
    </row>
    <row r="37" spans="2:11" ht="57" customHeight="1" x14ac:dyDescent="0.25">
      <c r="B37" s="48">
        <v>32</v>
      </c>
      <c r="C37" s="52" t="s">
        <v>197</v>
      </c>
      <c r="D37" s="49" t="s">
        <v>198</v>
      </c>
      <c r="E37" s="49" t="s">
        <v>199</v>
      </c>
      <c r="F37" s="49" t="s">
        <v>200</v>
      </c>
      <c r="G37" s="49">
        <v>60100000</v>
      </c>
      <c r="H37" s="49" t="s">
        <v>201</v>
      </c>
      <c r="I37" s="49" t="s">
        <v>163</v>
      </c>
      <c r="J37" s="49" t="s">
        <v>89</v>
      </c>
      <c r="K37" s="49">
        <v>3050</v>
      </c>
    </row>
    <row r="38" spans="2:11" ht="22.5" customHeight="1" x14ac:dyDescent="0.25">
      <c r="B38" s="48">
        <v>33</v>
      </c>
      <c r="C38" s="52" t="s">
        <v>202</v>
      </c>
      <c r="D38" s="49" t="s">
        <v>209</v>
      </c>
      <c r="E38" s="49" t="s">
        <v>210</v>
      </c>
      <c r="F38" s="49" t="s">
        <v>211</v>
      </c>
      <c r="G38" s="49">
        <v>33692000</v>
      </c>
      <c r="H38" s="49" t="s">
        <v>212</v>
      </c>
      <c r="I38" s="49" t="s">
        <v>41</v>
      </c>
      <c r="J38" s="49" t="s">
        <v>80</v>
      </c>
      <c r="K38" s="49">
        <v>252.6</v>
      </c>
    </row>
    <row r="39" spans="2:11" ht="153" customHeight="1" x14ac:dyDescent="0.25">
      <c r="B39" s="48">
        <v>34</v>
      </c>
      <c r="C39" s="52" t="s">
        <v>203</v>
      </c>
      <c r="D39" s="49" t="s">
        <v>204</v>
      </c>
      <c r="E39" s="45" t="s">
        <v>205</v>
      </c>
      <c r="F39" s="49" t="s">
        <v>206</v>
      </c>
      <c r="G39" s="49">
        <v>71320000</v>
      </c>
      <c r="H39" s="49" t="s">
        <v>207</v>
      </c>
      <c r="I39" s="49" t="s">
        <v>208</v>
      </c>
      <c r="J39" s="49" t="s">
        <v>66</v>
      </c>
      <c r="K39" s="49">
        <v>40639.199999999997</v>
      </c>
    </row>
    <row r="40" spans="2:11" ht="23.25" customHeight="1" x14ac:dyDescent="0.25">
      <c r="B40" s="48">
        <v>35</v>
      </c>
      <c r="C40" s="52" t="s">
        <v>285</v>
      </c>
      <c r="D40" s="49" t="s">
        <v>286</v>
      </c>
      <c r="E40" s="49" t="s">
        <v>302</v>
      </c>
      <c r="F40" s="49" t="s">
        <v>287</v>
      </c>
      <c r="G40" s="49">
        <v>42968200</v>
      </c>
      <c r="H40" s="49" t="s">
        <v>207</v>
      </c>
      <c r="I40" s="49" t="s">
        <v>158</v>
      </c>
      <c r="J40" s="49" t="s">
        <v>41</v>
      </c>
      <c r="K40" s="49">
        <v>204</v>
      </c>
    </row>
    <row r="41" spans="2:11" ht="139.5" customHeight="1" x14ac:dyDescent="0.25">
      <c r="B41" s="48">
        <v>36</v>
      </c>
      <c r="C41" s="52" t="s">
        <v>288</v>
      </c>
      <c r="D41" s="49" t="s">
        <v>289</v>
      </c>
      <c r="E41" s="105" t="s">
        <v>290</v>
      </c>
      <c r="F41" s="49" t="s">
        <v>291</v>
      </c>
      <c r="G41" s="49">
        <v>71320000</v>
      </c>
      <c r="H41" s="49" t="s">
        <v>292</v>
      </c>
      <c r="I41" s="49" t="s">
        <v>293</v>
      </c>
      <c r="J41" s="49" t="s">
        <v>66</v>
      </c>
      <c r="K41" s="49">
        <v>22420</v>
      </c>
    </row>
    <row r="42" spans="2:11" ht="24" customHeight="1" x14ac:dyDescent="0.25">
      <c r="B42" s="48">
        <v>37</v>
      </c>
      <c r="C42" s="52"/>
      <c r="D42" s="49" t="s">
        <v>303</v>
      </c>
      <c r="E42" s="49" t="s">
        <v>305</v>
      </c>
      <c r="F42" s="49" t="s">
        <v>304</v>
      </c>
      <c r="G42" s="49">
        <v>71900000</v>
      </c>
      <c r="H42" s="49" t="s">
        <v>306</v>
      </c>
      <c r="I42" s="49"/>
      <c r="J42" s="49" t="s">
        <v>41</v>
      </c>
      <c r="K42" s="49">
        <v>93</v>
      </c>
    </row>
    <row r="43" spans="2:11" ht="25.5" x14ac:dyDescent="0.25">
      <c r="B43" s="48">
        <v>38</v>
      </c>
      <c r="C43" s="52" t="s">
        <v>294</v>
      </c>
      <c r="D43" s="49" t="s">
        <v>307</v>
      </c>
      <c r="E43" s="49" t="s">
        <v>308</v>
      </c>
      <c r="F43" s="49" t="s">
        <v>309</v>
      </c>
      <c r="G43" s="49">
        <v>50112000</v>
      </c>
      <c r="H43" s="49" t="s">
        <v>310</v>
      </c>
      <c r="I43" s="49" t="s">
        <v>41</v>
      </c>
      <c r="J43" s="49" t="s">
        <v>311</v>
      </c>
      <c r="K43" s="49">
        <v>35000</v>
      </c>
    </row>
    <row r="44" spans="2:11" ht="21" customHeight="1" x14ac:dyDescent="0.25">
      <c r="B44" s="48">
        <v>39</v>
      </c>
      <c r="C44" s="52" t="s">
        <v>295</v>
      </c>
      <c r="D44" s="49" t="s">
        <v>312</v>
      </c>
      <c r="E44" s="49" t="s">
        <v>316</v>
      </c>
      <c r="F44" s="49" t="s">
        <v>317</v>
      </c>
      <c r="G44" s="49"/>
      <c r="H44" s="49" t="s">
        <v>313</v>
      </c>
      <c r="I44" s="49" t="s">
        <v>314</v>
      </c>
      <c r="J44" s="49" t="s">
        <v>315</v>
      </c>
      <c r="K44" s="49">
        <v>520</v>
      </c>
    </row>
    <row r="45" spans="2:11" ht="18.75" customHeight="1" x14ac:dyDescent="0.25">
      <c r="B45" s="48">
        <v>40</v>
      </c>
      <c r="C45" s="52" t="s">
        <v>296</v>
      </c>
      <c r="D45" s="49" t="s">
        <v>318</v>
      </c>
      <c r="E45" s="49" t="s">
        <v>319</v>
      </c>
      <c r="F45" s="49" t="s">
        <v>320</v>
      </c>
      <c r="G45" s="49">
        <v>90400000</v>
      </c>
      <c r="H45" s="49" t="s">
        <v>321</v>
      </c>
      <c r="I45" s="49" t="s">
        <v>41</v>
      </c>
      <c r="J45" s="49" t="s">
        <v>89</v>
      </c>
      <c r="K45" s="49">
        <v>30000</v>
      </c>
    </row>
    <row r="46" spans="2:11" ht="24.75" customHeight="1" x14ac:dyDescent="0.25">
      <c r="B46" s="48">
        <v>41</v>
      </c>
      <c r="C46" s="52" t="s">
        <v>297</v>
      </c>
      <c r="D46" s="49" t="s">
        <v>322</v>
      </c>
      <c r="E46" s="105" t="s">
        <v>323</v>
      </c>
      <c r="F46" s="49" t="s">
        <v>324</v>
      </c>
      <c r="G46" s="49">
        <v>45240000</v>
      </c>
      <c r="H46" s="49" t="s">
        <v>193</v>
      </c>
      <c r="I46" s="49" t="s">
        <v>395</v>
      </c>
      <c r="J46" s="49" t="s">
        <v>66</v>
      </c>
      <c r="K46" s="49">
        <v>141550</v>
      </c>
    </row>
    <row r="47" spans="2:11" ht="76.5" x14ac:dyDescent="0.25">
      <c r="B47" s="48">
        <v>42</v>
      </c>
      <c r="C47" s="52" t="s">
        <v>298</v>
      </c>
      <c r="D47" s="49" t="s">
        <v>325</v>
      </c>
      <c r="E47" s="49" t="s">
        <v>326</v>
      </c>
      <c r="F47" s="49" t="s">
        <v>327</v>
      </c>
      <c r="G47" s="49" t="s">
        <v>328</v>
      </c>
      <c r="H47" s="49" t="s">
        <v>193</v>
      </c>
      <c r="I47" s="49" t="s">
        <v>195</v>
      </c>
      <c r="J47" s="49" t="s">
        <v>329</v>
      </c>
      <c r="K47" s="49">
        <v>249.6</v>
      </c>
    </row>
    <row r="48" spans="2:11" ht="25.5" x14ac:dyDescent="0.25">
      <c r="B48" s="48">
        <v>43</v>
      </c>
      <c r="C48" s="52" t="s">
        <v>299</v>
      </c>
      <c r="D48" s="49" t="s">
        <v>330</v>
      </c>
      <c r="E48" s="49" t="s">
        <v>331</v>
      </c>
      <c r="F48" s="49" t="s">
        <v>332</v>
      </c>
      <c r="G48" s="49">
        <v>30197763</v>
      </c>
      <c r="H48" s="49" t="s">
        <v>193</v>
      </c>
      <c r="I48" s="49" t="s">
        <v>66</v>
      </c>
      <c r="J48" s="49" t="s">
        <v>333</v>
      </c>
      <c r="K48" s="49">
        <v>4095</v>
      </c>
    </row>
    <row r="49" spans="2:11" ht="30.75" customHeight="1" x14ac:dyDescent="0.25">
      <c r="B49" s="48">
        <v>44</v>
      </c>
      <c r="C49" s="52" t="s">
        <v>300</v>
      </c>
      <c r="D49" s="49" t="s">
        <v>336</v>
      </c>
      <c r="E49" s="49" t="s">
        <v>339</v>
      </c>
      <c r="F49" s="49" t="s">
        <v>340</v>
      </c>
      <c r="G49" s="49">
        <v>39715100</v>
      </c>
      <c r="H49" s="49" t="s">
        <v>222</v>
      </c>
      <c r="I49" s="49" t="s">
        <v>98</v>
      </c>
      <c r="J49" s="49" t="s">
        <v>341</v>
      </c>
      <c r="K49" s="49">
        <v>120</v>
      </c>
    </row>
    <row r="50" spans="2:11" ht="27" customHeight="1" x14ac:dyDescent="0.25">
      <c r="B50" s="48">
        <v>45</v>
      </c>
      <c r="C50" s="52" t="s">
        <v>301</v>
      </c>
      <c r="D50" s="49" t="s">
        <v>336</v>
      </c>
      <c r="E50" s="49" t="s">
        <v>342</v>
      </c>
      <c r="F50" s="49" t="s">
        <v>343</v>
      </c>
      <c r="G50" s="73" t="s">
        <v>344</v>
      </c>
      <c r="H50" s="49" t="s">
        <v>222</v>
      </c>
      <c r="I50" s="49" t="s">
        <v>98</v>
      </c>
      <c r="J50" s="49" t="s">
        <v>345</v>
      </c>
      <c r="K50" s="49" t="s">
        <v>346</v>
      </c>
    </row>
    <row r="51" spans="2:11" ht="22.5" customHeight="1" x14ac:dyDescent="0.25">
      <c r="B51" s="48">
        <v>46</v>
      </c>
      <c r="C51" s="52" t="s">
        <v>347</v>
      </c>
      <c r="D51" s="49" t="s">
        <v>348</v>
      </c>
      <c r="E51" s="49" t="s">
        <v>349</v>
      </c>
      <c r="F51" s="49" t="s">
        <v>350</v>
      </c>
      <c r="G51" s="49">
        <v>45221110</v>
      </c>
      <c r="H51" s="49" t="s">
        <v>351</v>
      </c>
      <c r="I51" s="49" t="s">
        <v>352</v>
      </c>
      <c r="J51" s="49" t="s">
        <v>66</v>
      </c>
      <c r="K51" s="49">
        <v>387551</v>
      </c>
    </row>
    <row r="52" spans="2:11" ht="21" customHeight="1" x14ac:dyDescent="0.25">
      <c r="B52" s="48">
        <v>47</v>
      </c>
      <c r="C52" s="52" t="s">
        <v>353</v>
      </c>
      <c r="D52" s="49" t="s">
        <v>355</v>
      </c>
      <c r="E52" s="49" t="s">
        <v>354</v>
      </c>
      <c r="F52" s="49" t="s">
        <v>356</v>
      </c>
      <c r="G52" s="49">
        <v>45400000</v>
      </c>
      <c r="H52" s="49" t="s">
        <v>351</v>
      </c>
      <c r="I52" s="49" t="s">
        <v>329</v>
      </c>
      <c r="J52" s="49" t="s">
        <v>357</v>
      </c>
      <c r="K52" s="49">
        <v>5995.58</v>
      </c>
    </row>
    <row r="53" spans="2:11" ht="19.5" customHeight="1" x14ac:dyDescent="0.25">
      <c r="B53" s="48">
        <v>48</v>
      </c>
      <c r="C53" s="52" t="s">
        <v>358</v>
      </c>
      <c r="D53" s="49" t="s">
        <v>359</v>
      </c>
      <c r="E53" s="49" t="s">
        <v>360</v>
      </c>
      <c r="F53" s="49" t="s">
        <v>361</v>
      </c>
      <c r="G53" s="49">
        <v>45400000</v>
      </c>
      <c r="H53" s="49" t="s">
        <v>351</v>
      </c>
      <c r="I53" s="49" t="s">
        <v>329</v>
      </c>
      <c r="J53" s="49" t="s">
        <v>357</v>
      </c>
      <c r="K53" s="49">
        <v>9600.48</v>
      </c>
    </row>
    <row r="54" spans="2:11" ht="25.5" x14ac:dyDescent="0.25">
      <c r="B54" s="48">
        <v>49</v>
      </c>
      <c r="C54" s="52" t="s">
        <v>362</v>
      </c>
      <c r="D54" s="49" t="s">
        <v>363</v>
      </c>
      <c r="E54" s="49" t="s">
        <v>364</v>
      </c>
      <c r="F54" s="49" t="s">
        <v>365</v>
      </c>
      <c r="G54" s="49">
        <v>65100000</v>
      </c>
      <c r="H54" s="49" t="s">
        <v>195</v>
      </c>
      <c r="I54" s="49" t="s">
        <v>41</v>
      </c>
      <c r="J54" s="49" t="s">
        <v>89</v>
      </c>
      <c r="K54" s="49">
        <v>50000</v>
      </c>
    </row>
    <row r="55" spans="2:11" ht="29.25" customHeight="1" x14ac:dyDescent="0.25">
      <c r="B55" s="48">
        <v>50</v>
      </c>
      <c r="C55" s="52" t="s">
        <v>366</v>
      </c>
      <c r="D55" s="49" t="s">
        <v>367</v>
      </c>
      <c r="E55" s="49" t="s">
        <v>368</v>
      </c>
      <c r="F55" s="49" t="s">
        <v>369</v>
      </c>
      <c r="G55" s="49">
        <v>45231000</v>
      </c>
      <c r="H55" s="49" t="s">
        <v>98</v>
      </c>
      <c r="I55" s="49" t="s">
        <v>370</v>
      </c>
      <c r="J55" s="49" t="s">
        <v>371</v>
      </c>
      <c r="K55" s="49">
        <v>163955.45000000001</v>
      </c>
    </row>
    <row r="56" spans="2:11" ht="25.5" x14ac:dyDescent="0.25">
      <c r="B56" s="48">
        <v>51</v>
      </c>
      <c r="C56" s="52" t="s">
        <v>372</v>
      </c>
      <c r="D56" s="49" t="s">
        <v>75</v>
      </c>
      <c r="E56" s="49" t="s">
        <v>24</v>
      </c>
      <c r="F56" s="49" t="s">
        <v>377</v>
      </c>
      <c r="G56" s="73" t="s">
        <v>401</v>
      </c>
      <c r="H56" s="49" t="s">
        <v>98</v>
      </c>
      <c r="I56" s="49" t="s">
        <v>150</v>
      </c>
      <c r="J56" s="49" t="s">
        <v>373</v>
      </c>
      <c r="K56" s="49">
        <v>9525.5</v>
      </c>
    </row>
    <row r="57" spans="2:11" ht="26.25" customHeight="1" x14ac:dyDescent="0.25">
      <c r="B57" s="48">
        <v>52</v>
      </c>
      <c r="C57" s="52" t="s">
        <v>374</v>
      </c>
      <c r="D57" s="49" t="s">
        <v>375</v>
      </c>
      <c r="E57" s="49" t="s">
        <v>376</v>
      </c>
      <c r="F57" s="49" t="s">
        <v>378</v>
      </c>
      <c r="G57" s="49" t="s">
        <v>379</v>
      </c>
      <c r="H57" s="49" t="s">
        <v>223</v>
      </c>
      <c r="I57" s="49" t="s">
        <v>380</v>
      </c>
      <c r="J57" s="49" t="s">
        <v>373</v>
      </c>
      <c r="K57" s="49">
        <v>4950</v>
      </c>
    </row>
    <row r="58" spans="2:11" ht="21.75" customHeight="1" x14ac:dyDescent="0.25">
      <c r="B58" s="48">
        <v>53</v>
      </c>
      <c r="C58" s="52" t="s">
        <v>381</v>
      </c>
      <c r="D58" s="49" t="s">
        <v>382</v>
      </c>
      <c r="E58" s="49" t="s">
        <v>383</v>
      </c>
      <c r="F58" s="49" t="s">
        <v>384</v>
      </c>
      <c r="G58" s="49">
        <v>45233000</v>
      </c>
      <c r="H58" s="49" t="s">
        <v>385</v>
      </c>
      <c r="I58" s="49" t="s">
        <v>386</v>
      </c>
      <c r="J58" s="49" t="s">
        <v>387</v>
      </c>
      <c r="K58" s="49">
        <v>764597</v>
      </c>
    </row>
    <row r="59" spans="2:11" ht="37.5" customHeight="1" x14ac:dyDescent="0.25">
      <c r="B59" s="48">
        <v>54</v>
      </c>
      <c r="C59" s="52" t="s">
        <v>388</v>
      </c>
      <c r="D59" s="49" t="s">
        <v>389</v>
      </c>
      <c r="E59" s="49" t="s">
        <v>390</v>
      </c>
      <c r="F59" s="49" t="s">
        <v>391</v>
      </c>
      <c r="G59" s="49" t="s">
        <v>392</v>
      </c>
      <c r="H59" s="49" t="s">
        <v>385</v>
      </c>
      <c r="I59" s="49" t="s">
        <v>393</v>
      </c>
      <c r="J59" s="49" t="s">
        <v>394</v>
      </c>
      <c r="K59" s="49">
        <v>174173.74</v>
      </c>
    </row>
    <row r="60" spans="2:11" ht="27" customHeight="1" x14ac:dyDescent="0.25">
      <c r="B60" s="48">
        <v>55</v>
      </c>
      <c r="C60" s="52" t="s">
        <v>404</v>
      </c>
      <c r="D60" s="49" t="s">
        <v>417</v>
      </c>
      <c r="E60" s="49" t="s">
        <v>405</v>
      </c>
      <c r="F60" s="49" t="s">
        <v>406</v>
      </c>
      <c r="G60" s="49">
        <v>45230000</v>
      </c>
      <c r="H60" s="49" t="s">
        <v>407</v>
      </c>
      <c r="I60" s="49" t="s">
        <v>408</v>
      </c>
      <c r="J60" s="49" t="s">
        <v>409</v>
      </c>
      <c r="K60" s="49">
        <v>30154.9</v>
      </c>
    </row>
    <row r="61" spans="2:11" ht="30" customHeight="1" x14ac:dyDescent="0.25">
      <c r="B61" s="48">
        <v>56</v>
      </c>
      <c r="C61" s="52" t="s">
        <v>410</v>
      </c>
      <c r="D61" s="49" t="s">
        <v>411</v>
      </c>
      <c r="E61" s="49" t="s">
        <v>412</v>
      </c>
      <c r="F61" s="49" t="s">
        <v>413</v>
      </c>
      <c r="G61" s="49">
        <v>45233000</v>
      </c>
      <c r="H61" s="49" t="s">
        <v>414</v>
      </c>
      <c r="I61" s="49" t="s">
        <v>415</v>
      </c>
      <c r="J61" s="49" t="s">
        <v>416</v>
      </c>
      <c r="K61" s="49">
        <v>398387.84</v>
      </c>
    </row>
    <row r="62" spans="2:11" ht="35.25" customHeight="1" x14ac:dyDescent="0.25">
      <c r="B62" s="48">
        <v>57</v>
      </c>
      <c r="C62" s="52" t="s">
        <v>418</v>
      </c>
      <c r="D62" s="49" t="s">
        <v>424</v>
      </c>
      <c r="E62" s="49" t="s">
        <v>419</v>
      </c>
      <c r="F62" s="49" t="s">
        <v>420</v>
      </c>
      <c r="G62" s="49">
        <v>22450000</v>
      </c>
      <c r="H62" s="49" t="s">
        <v>414</v>
      </c>
      <c r="I62" s="49" t="s">
        <v>421</v>
      </c>
      <c r="J62" s="49" t="s">
        <v>422</v>
      </c>
      <c r="K62" s="49">
        <v>160</v>
      </c>
    </row>
    <row r="63" spans="2:11" ht="19.5" customHeight="1" x14ac:dyDescent="0.25">
      <c r="B63" s="48">
        <v>58</v>
      </c>
      <c r="C63" s="52" t="s">
        <v>423</v>
      </c>
      <c r="D63" s="49" t="s">
        <v>325</v>
      </c>
      <c r="E63" s="49" t="s">
        <v>426</v>
      </c>
      <c r="F63" s="49" t="s">
        <v>425</v>
      </c>
      <c r="G63" s="49">
        <v>4111000</v>
      </c>
      <c r="H63" s="49" t="s">
        <v>414</v>
      </c>
      <c r="I63" s="49" t="s">
        <v>421</v>
      </c>
      <c r="J63" s="49" t="s">
        <v>427</v>
      </c>
      <c r="K63" s="49">
        <v>500</v>
      </c>
    </row>
    <row r="64" spans="2:11" ht="21" customHeight="1" x14ac:dyDescent="0.25">
      <c r="B64" s="48">
        <v>59</v>
      </c>
      <c r="C64" s="52" t="s">
        <v>428</v>
      </c>
      <c r="D64" s="49" t="s">
        <v>312</v>
      </c>
      <c r="E64" s="49" t="s">
        <v>316</v>
      </c>
      <c r="F64" s="49" t="s">
        <v>429</v>
      </c>
      <c r="G64" s="49">
        <v>34352200</v>
      </c>
      <c r="H64" s="49" t="s">
        <v>414</v>
      </c>
      <c r="I64" s="49" t="s">
        <v>430</v>
      </c>
      <c r="J64" s="49" t="s">
        <v>431</v>
      </c>
      <c r="K64" s="49">
        <v>2000</v>
      </c>
    </row>
    <row r="65" spans="2:11" ht="25.5" customHeight="1" x14ac:dyDescent="0.25">
      <c r="B65" s="48">
        <v>60</v>
      </c>
      <c r="C65" s="52" t="s">
        <v>432</v>
      </c>
      <c r="D65" s="49" t="s">
        <v>437</v>
      </c>
      <c r="E65" s="49" t="s">
        <v>438</v>
      </c>
      <c r="F65" s="49" t="s">
        <v>439</v>
      </c>
      <c r="G65" s="49" t="s">
        <v>441</v>
      </c>
      <c r="H65" s="49" t="s">
        <v>440</v>
      </c>
      <c r="I65" s="49" t="s">
        <v>421</v>
      </c>
      <c r="J65" s="49" t="s">
        <v>452</v>
      </c>
      <c r="K65" s="49">
        <v>42207.42</v>
      </c>
    </row>
    <row r="66" spans="2:11" ht="38.25" x14ac:dyDescent="0.25">
      <c r="B66" s="48">
        <v>61</v>
      </c>
      <c r="C66" s="52" t="s">
        <v>433</v>
      </c>
      <c r="D66" s="49" t="s">
        <v>442</v>
      </c>
      <c r="E66" s="49" t="s">
        <v>443</v>
      </c>
      <c r="F66" s="49" t="s">
        <v>444</v>
      </c>
      <c r="G66" s="49">
        <v>45233262</v>
      </c>
      <c r="H66" s="49" t="s">
        <v>445</v>
      </c>
      <c r="I66" s="49" t="s">
        <v>446</v>
      </c>
      <c r="J66" s="49" t="s">
        <v>447</v>
      </c>
      <c r="K66" s="49">
        <v>844209</v>
      </c>
    </row>
    <row r="67" spans="2:11" ht="39.75" customHeight="1" x14ac:dyDescent="0.25">
      <c r="B67" s="48">
        <v>62</v>
      </c>
      <c r="C67" s="52" t="s">
        <v>434</v>
      </c>
      <c r="D67" s="49" t="s">
        <v>448</v>
      </c>
      <c r="E67" s="49" t="s">
        <v>449</v>
      </c>
      <c r="F67" s="49" t="s">
        <v>450</v>
      </c>
      <c r="G67" s="49">
        <v>45230000</v>
      </c>
      <c r="H67" s="49" t="s">
        <v>451</v>
      </c>
      <c r="I67" s="49" t="s">
        <v>518</v>
      </c>
      <c r="J67" s="49" t="s">
        <v>519</v>
      </c>
      <c r="K67" s="49">
        <v>131404</v>
      </c>
    </row>
    <row r="68" spans="2:11" ht="17.25" customHeight="1" x14ac:dyDescent="0.25">
      <c r="B68" s="48">
        <v>63</v>
      </c>
      <c r="C68" s="52" t="s">
        <v>435</v>
      </c>
      <c r="D68" s="49" t="s">
        <v>473</v>
      </c>
      <c r="E68" s="49" t="s">
        <v>453</v>
      </c>
      <c r="F68" s="49" t="s">
        <v>454</v>
      </c>
      <c r="G68" s="49">
        <v>39130000</v>
      </c>
      <c r="H68" s="49" t="s">
        <v>451</v>
      </c>
      <c r="I68" s="49" t="s">
        <v>455</v>
      </c>
      <c r="J68" s="49" t="s">
        <v>456</v>
      </c>
      <c r="K68" s="49">
        <v>3960</v>
      </c>
    </row>
    <row r="69" spans="2:11" ht="25.5" x14ac:dyDescent="0.25">
      <c r="B69" s="48">
        <v>64</v>
      </c>
      <c r="C69" s="52" t="s">
        <v>436</v>
      </c>
      <c r="D69" s="49" t="s">
        <v>463</v>
      </c>
      <c r="E69" s="49" t="s">
        <v>484</v>
      </c>
      <c r="F69" s="49" t="s">
        <v>485</v>
      </c>
      <c r="G69" s="49">
        <v>79633000</v>
      </c>
      <c r="H69" s="49" t="s">
        <v>486</v>
      </c>
      <c r="I69" s="49" t="s">
        <v>487</v>
      </c>
      <c r="J69" s="49" t="s">
        <v>488</v>
      </c>
      <c r="K69" s="49">
        <v>1191</v>
      </c>
    </row>
    <row r="70" spans="2:11" x14ac:dyDescent="0.25">
      <c r="B70" s="48">
        <v>65</v>
      </c>
      <c r="C70" s="52" t="s">
        <v>457</v>
      </c>
      <c r="D70" s="49" t="s">
        <v>325</v>
      </c>
      <c r="E70" s="49" t="s">
        <v>458</v>
      </c>
      <c r="F70" s="49" t="s">
        <v>459</v>
      </c>
      <c r="G70" s="72" t="s">
        <v>477</v>
      </c>
      <c r="H70" s="49" t="s">
        <v>460</v>
      </c>
      <c r="I70" s="49" t="s">
        <v>462</v>
      </c>
      <c r="J70" s="49" t="s">
        <v>461</v>
      </c>
      <c r="K70" s="49">
        <v>282.7</v>
      </c>
    </row>
    <row r="71" spans="2:11" ht="60" customHeight="1" x14ac:dyDescent="0.25">
      <c r="B71" s="48">
        <v>66</v>
      </c>
      <c r="C71" s="52" t="s">
        <v>464</v>
      </c>
      <c r="D71" s="49" t="s">
        <v>472</v>
      </c>
      <c r="E71" s="49" t="s">
        <v>475</v>
      </c>
      <c r="F71" s="49" t="s">
        <v>476</v>
      </c>
      <c r="G71" s="49">
        <v>71320000</v>
      </c>
      <c r="H71" s="49" t="s">
        <v>478</v>
      </c>
      <c r="I71" s="49" t="s">
        <v>479</v>
      </c>
      <c r="J71" s="49" t="s">
        <v>480</v>
      </c>
      <c r="K71" s="49">
        <v>25303.919999999998</v>
      </c>
    </row>
    <row r="72" spans="2:11" ht="24.75" customHeight="1" x14ac:dyDescent="0.25">
      <c r="B72" s="48">
        <v>67</v>
      </c>
      <c r="C72" s="52" t="s">
        <v>465</v>
      </c>
      <c r="D72" s="49" t="s">
        <v>471</v>
      </c>
      <c r="E72" s="49" t="s">
        <v>482</v>
      </c>
      <c r="F72" s="49" t="s">
        <v>481</v>
      </c>
      <c r="G72" s="73" t="s">
        <v>483</v>
      </c>
      <c r="H72" s="49" t="s">
        <v>478</v>
      </c>
      <c r="I72" s="49" t="s">
        <v>462</v>
      </c>
      <c r="J72" s="49" t="s">
        <v>461</v>
      </c>
      <c r="K72" s="49">
        <v>49.2</v>
      </c>
    </row>
    <row r="73" spans="2:11" ht="22.5" customHeight="1" x14ac:dyDescent="0.25">
      <c r="B73" s="48">
        <v>68</v>
      </c>
      <c r="C73" s="52" t="s">
        <v>466</v>
      </c>
      <c r="D73" s="49" t="s">
        <v>470</v>
      </c>
      <c r="E73" s="49" t="s">
        <v>490</v>
      </c>
      <c r="F73" s="49" t="s">
        <v>525</v>
      </c>
      <c r="G73" s="49">
        <v>90600000</v>
      </c>
      <c r="H73" s="49" t="s">
        <v>478</v>
      </c>
      <c r="I73" s="49" t="s">
        <v>421</v>
      </c>
      <c r="J73" s="49" t="s">
        <v>526</v>
      </c>
      <c r="K73" s="49">
        <v>30213.31</v>
      </c>
    </row>
    <row r="74" spans="2:11" ht="25.5" x14ac:dyDescent="0.25">
      <c r="B74" s="48">
        <v>69</v>
      </c>
      <c r="C74" s="52" t="s">
        <v>467</v>
      </c>
      <c r="D74" s="49" t="s">
        <v>469</v>
      </c>
      <c r="E74" s="49" t="s">
        <v>489</v>
      </c>
      <c r="F74" s="49" t="s">
        <v>522</v>
      </c>
      <c r="G74" s="49">
        <v>45233110</v>
      </c>
      <c r="H74" s="49" t="s">
        <v>520</v>
      </c>
      <c r="I74" s="49" t="s">
        <v>523</v>
      </c>
      <c r="J74" s="49" t="s">
        <v>524</v>
      </c>
      <c r="K74" s="49">
        <v>371335</v>
      </c>
    </row>
    <row r="75" spans="2:11" ht="21" customHeight="1" x14ac:dyDescent="0.25">
      <c r="B75" s="48">
        <v>70</v>
      </c>
      <c r="C75" s="52" t="s">
        <v>468</v>
      </c>
      <c r="D75" s="49" t="s">
        <v>75</v>
      </c>
      <c r="E75" s="49" t="s">
        <v>24</v>
      </c>
      <c r="F75" s="49" t="s">
        <v>474</v>
      </c>
      <c r="G75" s="73" t="s">
        <v>401</v>
      </c>
      <c r="H75" s="49" t="s">
        <v>520</v>
      </c>
      <c r="I75" s="49" t="s">
        <v>521</v>
      </c>
      <c r="J75" s="49" t="s">
        <v>456</v>
      </c>
      <c r="K75" s="49">
        <v>12072.5</v>
      </c>
    </row>
    <row r="76" spans="2:11" ht="25.5" x14ac:dyDescent="0.25">
      <c r="B76" s="48">
        <v>71</v>
      </c>
      <c r="C76" s="50" t="s">
        <v>541</v>
      </c>
      <c r="D76" s="50" t="s">
        <v>542</v>
      </c>
      <c r="E76" s="50" t="s">
        <v>543</v>
      </c>
      <c r="F76" s="50" t="s">
        <v>544</v>
      </c>
      <c r="G76" s="50">
        <v>30100000</v>
      </c>
      <c r="H76" s="50" t="s">
        <v>545</v>
      </c>
      <c r="I76" s="50" t="s">
        <v>1332</v>
      </c>
      <c r="J76" s="50" t="s">
        <v>546</v>
      </c>
      <c r="K76" s="50">
        <v>10685</v>
      </c>
    </row>
    <row r="77" spans="2:11" ht="25.5" x14ac:dyDescent="0.25">
      <c r="B77" s="48">
        <v>72</v>
      </c>
      <c r="C77" s="107" t="s">
        <v>551</v>
      </c>
      <c r="D77" s="50" t="s">
        <v>547</v>
      </c>
      <c r="E77" s="50" t="s">
        <v>548</v>
      </c>
      <c r="F77" s="50" t="s">
        <v>553</v>
      </c>
      <c r="G77" s="50">
        <v>92622000</v>
      </c>
      <c r="H77" s="50" t="s">
        <v>549</v>
      </c>
      <c r="I77" s="50" t="s">
        <v>550</v>
      </c>
      <c r="J77" s="50" t="s">
        <v>456</v>
      </c>
      <c r="K77" s="50">
        <v>1320</v>
      </c>
    </row>
    <row r="78" spans="2:11" x14ac:dyDescent="0.25">
      <c r="B78" s="48">
        <v>73</v>
      </c>
      <c r="C78" s="107" t="s">
        <v>552</v>
      </c>
      <c r="D78" s="50" t="s">
        <v>117</v>
      </c>
      <c r="E78" s="50" t="s">
        <v>554</v>
      </c>
      <c r="F78" s="50" t="s">
        <v>555</v>
      </c>
      <c r="G78" s="50">
        <v>43312200</v>
      </c>
      <c r="H78" s="50" t="s">
        <v>550</v>
      </c>
      <c r="I78" s="50" t="s">
        <v>556</v>
      </c>
      <c r="J78" s="50" t="s">
        <v>557</v>
      </c>
      <c r="K78" s="50">
        <v>670</v>
      </c>
    </row>
    <row r="79" spans="2:11" x14ac:dyDescent="0.25">
      <c r="B79" s="48">
        <v>74</v>
      </c>
      <c r="C79" s="106" t="s">
        <v>558</v>
      </c>
      <c r="D79" s="91" t="s">
        <v>559</v>
      </c>
      <c r="E79" s="92" t="s">
        <v>560</v>
      </c>
      <c r="F79" s="91" t="s">
        <v>561</v>
      </c>
      <c r="G79" s="91">
        <v>405313735</v>
      </c>
      <c r="H79" s="91" t="s">
        <v>562</v>
      </c>
      <c r="I79" s="91" t="s">
        <v>563</v>
      </c>
      <c r="J79" s="91" t="s">
        <v>564</v>
      </c>
      <c r="K79" s="91">
        <v>294000</v>
      </c>
    </row>
    <row r="80" spans="2:11" ht="25.5" x14ac:dyDescent="0.25">
      <c r="B80" s="48">
        <v>75</v>
      </c>
      <c r="C80" s="106" t="s">
        <v>571</v>
      </c>
      <c r="D80" s="50" t="s">
        <v>325</v>
      </c>
      <c r="E80" s="50" t="s">
        <v>570</v>
      </c>
      <c r="F80" s="50" t="s">
        <v>565</v>
      </c>
      <c r="G80" s="50" t="s">
        <v>569</v>
      </c>
      <c r="H80" s="50" t="s">
        <v>568</v>
      </c>
      <c r="I80" s="50" t="s">
        <v>567</v>
      </c>
      <c r="J80" s="50" t="s">
        <v>566</v>
      </c>
      <c r="K80" s="50">
        <v>1875</v>
      </c>
    </row>
    <row r="81" spans="2:11" ht="32.25" customHeight="1" x14ac:dyDescent="0.25">
      <c r="B81" s="48">
        <v>76</v>
      </c>
      <c r="C81" s="106" t="s">
        <v>572</v>
      </c>
      <c r="D81" s="91" t="s">
        <v>576</v>
      </c>
      <c r="E81" s="91" t="s">
        <v>577</v>
      </c>
      <c r="F81" s="91" t="s">
        <v>578</v>
      </c>
      <c r="G81" s="91">
        <v>45212200</v>
      </c>
      <c r="H81" s="91" t="s">
        <v>579</v>
      </c>
      <c r="I81" s="91" t="s">
        <v>580</v>
      </c>
      <c r="J81" s="91" t="s">
        <v>584</v>
      </c>
      <c r="K81" s="91">
        <v>1436221</v>
      </c>
    </row>
    <row r="82" spans="2:11" ht="57.75" customHeight="1" x14ac:dyDescent="0.25">
      <c r="B82" s="48">
        <v>77</v>
      </c>
      <c r="C82" s="106" t="s">
        <v>573</v>
      </c>
      <c r="D82" s="50" t="s">
        <v>586</v>
      </c>
      <c r="E82" s="50" t="s">
        <v>581</v>
      </c>
      <c r="F82" s="50" t="s">
        <v>582</v>
      </c>
      <c r="G82" s="50">
        <v>45231000</v>
      </c>
      <c r="H82" s="50" t="s">
        <v>583</v>
      </c>
      <c r="I82" s="50" t="s">
        <v>416</v>
      </c>
      <c r="J82" s="50" t="s">
        <v>585</v>
      </c>
      <c r="K82" s="50">
        <v>43677</v>
      </c>
    </row>
    <row r="83" spans="2:11" ht="25.5" x14ac:dyDescent="0.25">
      <c r="B83" s="48">
        <v>78</v>
      </c>
      <c r="C83" s="106" t="s">
        <v>574</v>
      </c>
      <c r="D83" s="50" t="s">
        <v>587</v>
      </c>
      <c r="E83" s="50" t="s">
        <v>588</v>
      </c>
      <c r="F83" s="50" t="s">
        <v>589</v>
      </c>
      <c r="G83" s="50" t="s">
        <v>483</v>
      </c>
      <c r="H83" s="50" t="s">
        <v>583</v>
      </c>
      <c r="I83" s="50" t="s">
        <v>567</v>
      </c>
      <c r="J83" s="50" t="s">
        <v>566</v>
      </c>
      <c r="K83" s="50">
        <v>480</v>
      </c>
    </row>
    <row r="84" spans="2:11" x14ac:dyDescent="0.25">
      <c r="B84" s="48">
        <v>79</v>
      </c>
      <c r="C84" s="106" t="s">
        <v>575</v>
      </c>
      <c r="D84" s="50" t="s">
        <v>590</v>
      </c>
      <c r="E84" s="50" t="s">
        <v>591</v>
      </c>
      <c r="F84" s="50" t="s">
        <v>592</v>
      </c>
      <c r="G84" s="50">
        <v>79800000</v>
      </c>
      <c r="H84" s="50" t="s">
        <v>593</v>
      </c>
      <c r="I84" s="50" t="s">
        <v>594</v>
      </c>
      <c r="J84" s="50" t="s">
        <v>595</v>
      </c>
      <c r="K84" s="50">
        <v>50</v>
      </c>
    </row>
    <row r="85" spans="2:11" ht="25.5" x14ac:dyDescent="0.25">
      <c r="B85" s="48">
        <v>80</v>
      </c>
      <c r="C85" s="106" t="s">
        <v>596</v>
      </c>
      <c r="D85" s="49" t="s">
        <v>75</v>
      </c>
      <c r="E85" s="49" t="s">
        <v>24</v>
      </c>
      <c r="F85" s="49" t="s">
        <v>597</v>
      </c>
      <c r="G85" s="73" t="s">
        <v>401</v>
      </c>
      <c r="H85" s="50" t="s">
        <v>598</v>
      </c>
      <c r="I85" s="50" t="s">
        <v>456</v>
      </c>
      <c r="J85" s="50" t="s">
        <v>409</v>
      </c>
      <c r="K85" s="50">
        <v>11965.5</v>
      </c>
    </row>
    <row r="86" spans="2:11" ht="25.5" x14ac:dyDescent="0.25">
      <c r="B86" s="48">
        <v>81</v>
      </c>
      <c r="C86" s="106" t="s">
        <v>599</v>
      </c>
      <c r="D86" s="49" t="s">
        <v>600</v>
      </c>
      <c r="E86" s="49" t="s">
        <v>601</v>
      </c>
      <c r="F86" s="49" t="s">
        <v>602</v>
      </c>
      <c r="G86" s="49">
        <v>79952000</v>
      </c>
      <c r="H86" s="49" t="s">
        <v>603</v>
      </c>
      <c r="I86" s="49" t="s">
        <v>604</v>
      </c>
      <c r="J86" s="49" t="s">
        <v>605</v>
      </c>
      <c r="K86" s="49">
        <v>2960</v>
      </c>
    </row>
    <row r="87" spans="2:11" ht="25.5" x14ac:dyDescent="0.25">
      <c r="B87" s="48">
        <v>82</v>
      </c>
      <c r="C87" s="106" t="s">
        <v>606</v>
      </c>
      <c r="D87" s="49" t="s">
        <v>607</v>
      </c>
      <c r="E87" s="49" t="s">
        <v>608</v>
      </c>
      <c r="F87" s="49" t="s">
        <v>609</v>
      </c>
      <c r="G87" s="49">
        <v>79822500</v>
      </c>
      <c r="H87" s="49" t="s">
        <v>461</v>
      </c>
      <c r="I87" s="49" t="s">
        <v>456</v>
      </c>
      <c r="J87" s="49" t="s">
        <v>610</v>
      </c>
      <c r="K87" s="49">
        <v>200</v>
      </c>
    </row>
    <row r="88" spans="2:11" ht="25.5" x14ac:dyDescent="0.25">
      <c r="B88" s="48">
        <v>83</v>
      </c>
      <c r="C88" s="106" t="s">
        <v>611</v>
      </c>
      <c r="D88" s="49" t="s">
        <v>612</v>
      </c>
      <c r="E88" s="49" t="s">
        <v>613</v>
      </c>
      <c r="F88" s="49" t="s">
        <v>614</v>
      </c>
      <c r="G88" s="49">
        <v>35821000</v>
      </c>
      <c r="H88" s="49" t="s">
        <v>461</v>
      </c>
      <c r="I88" s="49" t="s">
        <v>456</v>
      </c>
      <c r="J88" s="49" t="s">
        <v>409</v>
      </c>
      <c r="K88" s="49">
        <v>410</v>
      </c>
    </row>
    <row r="89" spans="2:11" ht="22.5" x14ac:dyDescent="0.25">
      <c r="B89" s="48">
        <v>84</v>
      </c>
      <c r="C89" s="106" t="s">
        <v>622</v>
      </c>
      <c r="D89" s="91" t="s">
        <v>620</v>
      </c>
      <c r="E89" s="91" t="s">
        <v>616</v>
      </c>
      <c r="F89" s="49" t="s">
        <v>617</v>
      </c>
      <c r="G89" s="91">
        <v>73200000</v>
      </c>
      <c r="H89" s="49" t="s">
        <v>615</v>
      </c>
      <c r="I89" s="91" t="s">
        <v>621</v>
      </c>
      <c r="J89" s="91" t="s">
        <v>618</v>
      </c>
      <c r="K89" s="91" t="s">
        <v>619</v>
      </c>
    </row>
    <row r="90" spans="2:11" ht="20.25" customHeight="1" x14ac:dyDescent="0.25">
      <c r="B90" s="48">
        <v>86</v>
      </c>
      <c r="C90" s="106" t="s">
        <v>623</v>
      </c>
      <c r="D90" s="91" t="s">
        <v>624</v>
      </c>
      <c r="E90" s="91" t="s">
        <v>625</v>
      </c>
      <c r="F90" s="91" t="s">
        <v>626</v>
      </c>
      <c r="G90" s="91">
        <v>44210000</v>
      </c>
      <c r="H90" s="91" t="s">
        <v>615</v>
      </c>
      <c r="I90" s="91" t="s">
        <v>430</v>
      </c>
      <c r="J90" s="91" t="s">
        <v>431</v>
      </c>
      <c r="K90" s="91">
        <v>43400</v>
      </c>
    </row>
    <row r="91" spans="2:11" ht="22.5" customHeight="1" x14ac:dyDescent="0.25">
      <c r="B91" s="48">
        <v>87</v>
      </c>
      <c r="C91" s="106" t="s">
        <v>627</v>
      </c>
      <c r="D91" s="49" t="s">
        <v>629</v>
      </c>
      <c r="E91" s="49" t="s">
        <v>628</v>
      </c>
      <c r="F91" s="49" t="s">
        <v>630</v>
      </c>
      <c r="G91" s="49">
        <v>18530000</v>
      </c>
      <c r="H91" s="49" t="s">
        <v>631</v>
      </c>
      <c r="I91" s="49" t="s">
        <v>546</v>
      </c>
      <c r="J91" s="49" t="s">
        <v>632</v>
      </c>
      <c r="K91" s="49">
        <v>60</v>
      </c>
    </row>
    <row r="92" spans="2:11" ht="25.5" x14ac:dyDescent="0.25">
      <c r="B92" s="48">
        <v>88</v>
      </c>
      <c r="C92" s="49" t="s">
        <v>633</v>
      </c>
      <c r="D92" s="49" t="s">
        <v>75</v>
      </c>
      <c r="E92" s="49" t="s">
        <v>24</v>
      </c>
      <c r="F92" s="49" t="s">
        <v>634</v>
      </c>
      <c r="G92" s="49" t="s">
        <v>401</v>
      </c>
      <c r="H92" s="49" t="s">
        <v>635</v>
      </c>
      <c r="I92" s="49" t="s">
        <v>409</v>
      </c>
      <c r="J92" s="49" t="s">
        <v>636</v>
      </c>
      <c r="K92" s="49">
        <v>11906</v>
      </c>
    </row>
    <row r="93" spans="2:11" ht="27" customHeight="1" x14ac:dyDescent="0.25">
      <c r="B93" s="48">
        <v>89</v>
      </c>
      <c r="C93" s="106" t="s">
        <v>637</v>
      </c>
      <c r="D93" s="91" t="s">
        <v>639</v>
      </c>
      <c r="E93" s="91" t="s">
        <v>640</v>
      </c>
      <c r="F93" s="91" t="s">
        <v>638</v>
      </c>
      <c r="G93" s="91">
        <v>60100000</v>
      </c>
      <c r="H93" s="49" t="s">
        <v>395</v>
      </c>
      <c r="I93" s="91" t="s">
        <v>421</v>
      </c>
      <c r="J93" s="91" t="s">
        <v>526</v>
      </c>
      <c r="K93" s="91">
        <v>9556</v>
      </c>
    </row>
    <row r="94" spans="2:11" ht="23.25" customHeight="1" x14ac:dyDescent="0.25">
      <c r="B94" s="48">
        <v>90</v>
      </c>
      <c r="C94" s="106" t="s">
        <v>641</v>
      </c>
      <c r="D94" s="91" t="s">
        <v>639</v>
      </c>
      <c r="E94" s="91" t="s">
        <v>642</v>
      </c>
      <c r="F94" s="91" t="s">
        <v>643</v>
      </c>
      <c r="G94" s="91">
        <v>60100000</v>
      </c>
      <c r="H94" s="49" t="s">
        <v>395</v>
      </c>
      <c r="I94" s="91" t="s">
        <v>421</v>
      </c>
      <c r="J94" s="91" t="s">
        <v>526</v>
      </c>
      <c r="K94" s="91">
        <v>8883</v>
      </c>
    </row>
    <row r="95" spans="2:11" ht="22.5" x14ac:dyDescent="0.25">
      <c r="B95" s="48">
        <v>91</v>
      </c>
      <c r="C95" s="106" t="s">
        <v>644</v>
      </c>
      <c r="D95" s="91" t="s">
        <v>645</v>
      </c>
      <c r="E95" s="91" t="s">
        <v>646</v>
      </c>
      <c r="F95" s="91" t="s">
        <v>647</v>
      </c>
      <c r="G95" s="91">
        <v>45450000</v>
      </c>
      <c r="H95" s="49" t="s">
        <v>648</v>
      </c>
      <c r="I95" s="91" t="s">
        <v>649</v>
      </c>
      <c r="J95" s="91" t="s">
        <v>650</v>
      </c>
      <c r="K95" s="91">
        <v>46983.75</v>
      </c>
    </row>
    <row r="96" spans="2:11" ht="33.75" x14ac:dyDescent="0.25">
      <c r="B96" s="48">
        <v>92</v>
      </c>
      <c r="C96" s="106" t="s">
        <v>651</v>
      </c>
      <c r="D96" s="91" t="s">
        <v>652</v>
      </c>
      <c r="E96" s="91" t="s">
        <v>653</v>
      </c>
      <c r="F96" s="49" t="s">
        <v>654</v>
      </c>
      <c r="G96" s="91">
        <v>75110000</v>
      </c>
      <c r="H96" s="91" t="s">
        <v>408</v>
      </c>
      <c r="I96" s="91" t="s">
        <v>655</v>
      </c>
      <c r="J96" s="91" t="s">
        <v>656</v>
      </c>
      <c r="K96" s="91">
        <v>500</v>
      </c>
    </row>
    <row r="97" spans="2:11" ht="22.5" x14ac:dyDescent="0.25">
      <c r="B97" s="48">
        <v>93</v>
      </c>
      <c r="C97" s="106" t="s">
        <v>657</v>
      </c>
      <c r="D97" s="91" t="s">
        <v>658</v>
      </c>
      <c r="E97" s="91" t="s">
        <v>659</v>
      </c>
      <c r="F97" s="91" t="s">
        <v>660</v>
      </c>
      <c r="G97" s="91">
        <v>45450000</v>
      </c>
      <c r="H97" s="91" t="s">
        <v>408</v>
      </c>
      <c r="I97" s="91" t="s">
        <v>661</v>
      </c>
      <c r="J97" s="91" t="s">
        <v>662</v>
      </c>
      <c r="K97" s="91">
        <v>48351</v>
      </c>
    </row>
    <row r="98" spans="2:11" ht="25.5" x14ac:dyDescent="0.25">
      <c r="B98" s="48">
        <v>94</v>
      </c>
      <c r="C98" s="106" t="s">
        <v>663</v>
      </c>
      <c r="D98" s="49" t="s">
        <v>664</v>
      </c>
      <c r="E98" s="49" t="s">
        <v>665</v>
      </c>
      <c r="F98" s="49" t="s">
        <v>666</v>
      </c>
      <c r="G98" s="49">
        <v>15812000</v>
      </c>
      <c r="H98" s="49" t="s">
        <v>546</v>
      </c>
      <c r="I98" s="49" t="s">
        <v>668</v>
      </c>
      <c r="J98" s="49" t="s">
        <v>667</v>
      </c>
      <c r="K98" s="49">
        <v>55</v>
      </c>
    </row>
    <row r="99" spans="2:11" ht="22.5" x14ac:dyDescent="0.25">
      <c r="B99" s="48">
        <v>95</v>
      </c>
      <c r="C99" s="106" t="s">
        <v>669</v>
      </c>
      <c r="D99" s="91" t="s">
        <v>336</v>
      </c>
      <c r="E99" s="91" t="s">
        <v>670</v>
      </c>
      <c r="F99" s="49" t="s">
        <v>671</v>
      </c>
      <c r="G99" s="91" t="s">
        <v>672</v>
      </c>
      <c r="H99" s="49" t="s">
        <v>546</v>
      </c>
      <c r="I99" s="91" t="s">
        <v>163</v>
      </c>
      <c r="J99" s="91" t="s">
        <v>673</v>
      </c>
      <c r="K99" s="91">
        <v>500</v>
      </c>
    </row>
    <row r="100" spans="2:11" ht="25.5" x14ac:dyDescent="0.25">
      <c r="B100" s="48">
        <v>96</v>
      </c>
      <c r="C100" s="49"/>
      <c r="D100" s="49" t="s">
        <v>674</v>
      </c>
      <c r="E100" s="49" t="s">
        <v>675</v>
      </c>
      <c r="F100" s="49" t="s">
        <v>676</v>
      </c>
      <c r="G100" s="49">
        <v>92500000</v>
      </c>
      <c r="H100" s="49" t="s">
        <v>566</v>
      </c>
      <c r="I100" s="49" t="s">
        <v>409</v>
      </c>
      <c r="J100" s="49" t="s">
        <v>421</v>
      </c>
      <c r="K100" s="49">
        <v>1904.69</v>
      </c>
    </row>
    <row r="101" spans="2:11" ht="25.5" x14ac:dyDescent="0.25">
      <c r="B101" s="48">
        <v>97</v>
      </c>
      <c r="C101" s="106" t="s">
        <v>677</v>
      </c>
      <c r="D101" s="49" t="s">
        <v>678</v>
      </c>
      <c r="E101" s="49" t="s">
        <v>679</v>
      </c>
      <c r="F101" s="49" t="s">
        <v>680</v>
      </c>
      <c r="G101" s="49">
        <v>15811500</v>
      </c>
      <c r="H101" s="49" t="s">
        <v>456</v>
      </c>
      <c r="I101" s="49" t="s">
        <v>615</v>
      </c>
      <c r="J101" s="49" t="s">
        <v>681</v>
      </c>
      <c r="K101" s="49">
        <v>100</v>
      </c>
    </row>
    <row r="102" spans="2:11" ht="22.5" x14ac:dyDescent="0.25">
      <c r="B102" s="48">
        <v>98</v>
      </c>
      <c r="C102" s="106" t="s">
        <v>677</v>
      </c>
      <c r="D102" s="106" t="s">
        <v>682</v>
      </c>
      <c r="E102" s="106" t="s">
        <v>683</v>
      </c>
      <c r="F102" s="106" t="s">
        <v>684</v>
      </c>
      <c r="G102" s="106">
        <v>39294100</v>
      </c>
      <c r="H102" s="106" t="s">
        <v>685</v>
      </c>
      <c r="I102" s="106" t="s">
        <v>409</v>
      </c>
      <c r="J102" s="106" t="s">
        <v>636</v>
      </c>
      <c r="K102" s="106">
        <v>880</v>
      </c>
    </row>
    <row r="103" spans="2:11" x14ac:dyDescent="0.25">
      <c r="B103" s="48">
        <v>99</v>
      </c>
      <c r="C103" s="106" t="s">
        <v>686</v>
      </c>
      <c r="D103" s="106" t="s">
        <v>687</v>
      </c>
      <c r="E103" s="106" t="s">
        <v>688</v>
      </c>
      <c r="F103" s="106" t="s">
        <v>689</v>
      </c>
      <c r="G103" s="106">
        <v>92300000</v>
      </c>
      <c r="H103" s="106" t="s">
        <v>690</v>
      </c>
      <c r="I103" s="106" t="s">
        <v>690</v>
      </c>
      <c r="J103" s="106" t="s">
        <v>691</v>
      </c>
      <c r="K103" s="106">
        <v>3500</v>
      </c>
    </row>
    <row r="104" spans="2:11" ht="56.25" customHeight="1" x14ac:dyDescent="0.25">
      <c r="B104" s="48">
        <v>100</v>
      </c>
      <c r="C104" s="106" t="s">
        <v>692</v>
      </c>
      <c r="D104" s="91" t="s">
        <v>694</v>
      </c>
      <c r="E104" s="91" t="s">
        <v>693</v>
      </c>
      <c r="F104" s="91" t="s">
        <v>695</v>
      </c>
      <c r="G104" s="91">
        <v>45230000</v>
      </c>
      <c r="H104" s="106" t="s">
        <v>668</v>
      </c>
      <c r="I104" s="91" t="s">
        <v>696</v>
      </c>
      <c r="J104" s="91" t="s">
        <v>697</v>
      </c>
      <c r="K104" s="91">
        <v>232813.7</v>
      </c>
    </row>
    <row r="105" spans="2:11" ht="25.5" x14ac:dyDescent="0.25">
      <c r="B105" s="48">
        <v>101</v>
      </c>
      <c r="C105" s="106" t="s">
        <v>698</v>
      </c>
      <c r="D105" s="49" t="s">
        <v>75</v>
      </c>
      <c r="E105" s="49" t="s">
        <v>24</v>
      </c>
      <c r="F105" s="49" t="s">
        <v>699</v>
      </c>
      <c r="G105" s="73" t="s">
        <v>401</v>
      </c>
      <c r="H105" s="50" t="s">
        <v>700</v>
      </c>
      <c r="I105" s="50" t="s">
        <v>636</v>
      </c>
      <c r="J105" s="50" t="s">
        <v>701</v>
      </c>
      <c r="K105" s="50">
        <v>12193.5</v>
      </c>
    </row>
    <row r="106" spans="2:11" ht="33.75" x14ac:dyDescent="0.25">
      <c r="B106" s="48">
        <v>102</v>
      </c>
      <c r="C106" s="106" t="s">
        <v>702</v>
      </c>
      <c r="D106" s="106" t="s">
        <v>703</v>
      </c>
      <c r="E106" s="106" t="s">
        <v>704</v>
      </c>
      <c r="F106" s="106" t="s">
        <v>705</v>
      </c>
      <c r="G106" s="106" t="s">
        <v>706</v>
      </c>
      <c r="H106" s="106" t="s">
        <v>707</v>
      </c>
      <c r="I106" s="106" t="s">
        <v>708</v>
      </c>
      <c r="J106" s="106" t="s">
        <v>681</v>
      </c>
      <c r="K106" s="106">
        <v>4919</v>
      </c>
    </row>
    <row r="107" spans="2:11" ht="26.25" customHeight="1" x14ac:dyDescent="0.25">
      <c r="B107" s="48">
        <v>103</v>
      </c>
      <c r="C107" s="106" t="s">
        <v>709</v>
      </c>
      <c r="D107" s="107" t="s">
        <v>710</v>
      </c>
      <c r="E107" s="107" t="s">
        <v>711</v>
      </c>
      <c r="F107" s="107" t="s">
        <v>712</v>
      </c>
      <c r="G107" s="107">
        <v>92120000</v>
      </c>
      <c r="H107" s="107" t="s">
        <v>713</v>
      </c>
      <c r="I107" s="107" t="s">
        <v>661</v>
      </c>
      <c r="J107" s="107" t="s">
        <v>714</v>
      </c>
      <c r="K107" s="107">
        <v>1500</v>
      </c>
    </row>
    <row r="108" spans="2:11" ht="24.75" customHeight="1" x14ac:dyDescent="0.25">
      <c r="B108" s="48">
        <v>104</v>
      </c>
      <c r="C108" s="107" t="s">
        <v>715</v>
      </c>
      <c r="D108" s="107" t="s">
        <v>710</v>
      </c>
      <c r="E108" s="107" t="s">
        <v>716</v>
      </c>
      <c r="F108" s="107" t="s">
        <v>717</v>
      </c>
      <c r="G108" s="107">
        <v>92622000</v>
      </c>
      <c r="H108" s="107" t="s">
        <v>718</v>
      </c>
      <c r="I108" s="107" t="s">
        <v>661</v>
      </c>
      <c r="J108" s="107" t="s">
        <v>662</v>
      </c>
      <c r="K108" s="107">
        <v>500</v>
      </c>
    </row>
    <row r="109" spans="2:11" ht="22.5" x14ac:dyDescent="0.25">
      <c r="B109" s="48">
        <v>105</v>
      </c>
      <c r="C109" s="107" t="s">
        <v>719</v>
      </c>
      <c r="D109" s="91" t="s">
        <v>720</v>
      </c>
      <c r="E109" s="91" t="s">
        <v>721</v>
      </c>
      <c r="F109" s="91" t="s">
        <v>722</v>
      </c>
      <c r="G109" s="91">
        <v>45240000</v>
      </c>
      <c r="H109" s="91" t="s">
        <v>723</v>
      </c>
      <c r="I109" s="91" t="s">
        <v>724</v>
      </c>
      <c r="J109" s="91" t="s">
        <v>725</v>
      </c>
      <c r="K109" s="91">
        <v>129912.97</v>
      </c>
    </row>
    <row r="110" spans="2:11" ht="33.75" x14ac:dyDescent="0.25">
      <c r="B110" s="48">
        <v>106</v>
      </c>
      <c r="C110" s="107" t="s">
        <v>726</v>
      </c>
      <c r="D110" s="91" t="s">
        <v>86</v>
      </c>
      <c r="E110" s="91" t="s">
        <v>727</v>
      </c>
      <c r="F110" s="91" t="s">
        <v>728</v>
      </c>
      <c r="G110" s="91">
        <v>45112720</v>
      </c>
      <c r="H110" s="91" t="s">
        <v>723</v>
      </c>
      <c r="I110" s="91" t="s">
        <v>724</v>
      </c>
      <c r="J110" s="91" t="s">
        <v>729</v>
      </c>
      <c r="K110" s="91">
        <v>50000</v>
      </c>
    </row>
    <row r="111" spans="2:11" ht="22.5" x14ac:dyDescent="0.25">
      <c r="B111" s="48">
        <v>107</v>
      </c>
      <c r="C111" s="107" t="s">
        <v>730</v>
      </c>
      <c r="D111" s="91" t="s">
        <v>731</v>
      </c>
      <c r="E111" s="91" t="s">
        <v>732</v>
      </c>
      <c r="F111" s="91" t="s">
        <v>747</v>
      </c>
      <c r="G111" s="91">
        <v>45112720</v>
      </c>
      <c r="H111" s="91" t="s">
        <v>667</v>
      </c>
      <c r="I111" s="91" t="s">
        <v>430</v>
      </c>
      <c r="J111" s="91" t="s">
        <v>431</v>
      </c>
      <c r="K111" s="91">
        <v>342999.97</v>
      </c>
    </row>
    <row r="112" spans="2:11" ht="25.5" x14ac:dyDescent="0.25">
      <c r="B112" s="48">
        <v>108</v>
      </c>
      <c r="C112" s="107" t="s">
        <v>733</v>
      </c>
      <c r="D112" s="107" t="s">
        <v>734</v>
      </c>
      <c r="E112" s="107" t="s">
        <v>735</v>
      </c>
      <c r="F112" s="107" t="s">
        <v>736</v>
      </c>
      <c r="G112" s="107">
        <v>45450000</v>
      </c>
      <c r="H112" s="107" t="s">
        <v>737</v>
      </c>
      <c r="I112" s="107" t="s">
        <v>738</v>
      </c>
      <c r="J112" s="107" t="s">
        <v>739</v>
      </c>
      <c r="K112" s="107">
        <v>3766</v>
      </c>
    </row>
    <row r="113" spans="2:11" ht="69.75" customHeight="1" x14ac:dyDescent="0.25">
      <c r="B113" s="48">
        <v>109</v>
      </c>
      <c r="C113" s="107" t="s">
        <v>740</v>
      </c>
      <c r="D113" s="91" t="s">
        <v>86</v>
      </c>
      <c r="E113" s="91" t="s">
        <v>743</v>
      </c>
      <c r="F113" s="49" t="s">
        <v>744</v>
      </c>
      <c r="G113" s="91">
        <v>45230000</v>
      </c>
      <c r="H113" s="107" t="s">
        <v>737</v>
      </c>
      <c r="I113" s="107" t="s">
        <v>741</v>
      </c>
      <c r="J113" s="91" t="s">
        <v>742</v>
      </c>
      <c r="K113" s="91">
        <v>50000</v>
      </c>
    </row>
    <row r="114" spans="2:11" ht="33.75" x14ac:dyDescent="0.25">
      <c r="B114" s="48">
        <v>110</v>
      </c>
      <c r="C114" s="107" t="s">
        <v>745</v>
      </c>
      <c r="D114" s="91" t="s">
        <v>355</v>
      </c>
      <c r="E114" s="91" t="s">
        <v>746</v>
      </c>
      <c r="F114" s="91" t="s">
        <v>748</v>
      </c>
      <c r="G114" s="91">
        <v>45230000</v>
      </c>
      <c r="H114" s="107" t="s">
        <v>749</v>
      </c>
      <c r="I114" s="107" t="s">
        <v>750</v>
      </c>
      <c r="J114" s="91" t="s">
        <v>751</v>
      </c>
      <c r="K114" s="91">
        <v>8943.2199999999993</v>
      </c>
    </row>
    <row r="115" spans="2:11" ht="56.25" x14ac:dyDescent="0.25">
      <c r="B115" s="48">
        <v>111</v>
      </c>
      <c r="C115" s="94" t="s">
        <v>752</v>
      </c>
      <c r="D115" s="91" t="s">
        <v>204</v>
      </c>
      <c r="E115" s="91" t="s">
        <v>753</v>
      </c>
      <c r="F115" s="91" t="s">
        <v>754</v>
      </c>
      <c r="G115" s="91">
        <v>71320000</v>
      </c>
      <c r="H115" s="107" t="s">
        <v>755</v>
      </c>
      <c r="I115" s="91" t="s">
        <v>757</v>
      </c>
      <c r="J115" s="91" t="s">
        <v>756</v>
      </c>
      <c r="K115" s="91">
        <v>16520</v>
      </c>
    </row>
    <row r="116" spans="2:11" ht="30.75" customHeight="1" x14ac:dyDescent="0.25">
      <c r="B116" s="48">
        <v>112</v>
      </c>
      <c r="C116" s="94" t="s">
        <v>758</v>
      </c>
      <c r="D116" s="91" t="s">
        <v>759</v>
      </c>
      <c r="E116" s="91" t="s">
        <v>760</v>
      </c>
      <c r="F116" s="91" t="s">
        <v>761</v>
      </c>
      <c r="G116" s="91">
        <v>45112720</v>
      </c>
      <c r="H116" s="107" t="s">
        <v>755</v>
      </c>
      <c r="I116" s="91" t="s">
        <v>757</v>
      </c>
      <c r="J116" s="91" t="s">
        <v>756</v>
      </c>
      <c r="K116" s="91">
        <v>22399.98</v>
      </c>
    </row>
    <row r="117" spans="2:11" ht="43.5" customHeight="1" x14ac:dyDescent="0.25">
      <c r="B117" s="48">
        <v>113</v>
      </c>
      <c r="C117" s="107" t="s">
        <v>762</v>
      </c>
      <c r="D117" s="107" t="s">
        <v>763</v>
      </c>
      <c r="E117" s="107" t="s">
        <v>764</v>
      </c>
      <c r="F117" s="107" t="s">
        <v>765</v>
      </c>
      <c r="G117" s="107">
        <v>45260000</v>
      </c>
      <c r="H117" s="107" t="s">
        <v>766</v>
      </c>
      <c r="I117" s="107" t="s">
        <v>750</v>
      </c>
      <c r="J117" s="107" t="s">
        <v>767</v>
      </c>
      <c r="K117" s="107">
        <v>12972.27</v>
      </c>
    </row>
    <row r="118" spans="2:11" ht="33.75" x14ac:dyDescent="0.25">
      <c r="B118" s="48">
        <v>114</v>
      </c>
      <c r="C118" s="94" t="s">
        <v>768</v>
      </c>
      <c r="D118" s="91" t="s">
        <v>86</v>
      </c>
      <c r="E118" s="91" t="s">
        <v>769</v>
      </c>
      <c r="F118" s="91" t="s">
        <v>770</v>
      </c>
      <c r="G118" s="91">
        <v>45233142</v>
      </c>
      <c r="H118" s="107" t="s">
        <v>766</v>
      </c>
      <c r="I118" s="107" t="s">
        <v>421</v>
      </c>
      <c r="J118" s="107" t="s">
        <v>526</v>
      </c>
      <c r="K118" s="91" t="s">
        <v>771</v>
      </c>
    </row>
    <row r="119" spans="2:11" ht="25.5" x14ac:dyDescent="0.25">
      <c r="B119" s="48">
        <v>115</v>
      </c>
      <c r="C119" s="50" t="s">
        <v>772</v>
      </c>
      <c r="D119" s="50" t="s">
        <v>75</v>
      </c>
      <c r="E119" s="50" t="s">
        <v>24</v>
      </c>
      <c r="F119" s="50" t="s">
        <v>773</v>
      </c>
      <c r="G119" s="50" t="s">
        <v>401</v>
      </c>
      <c r="H119" s="50" t="s">
        <v>774</v>
      </c>
      <c r="I119" s="50" t="s">
        <v>701</v>
      </c>
      <c r="J119" s="50" t="s">
        <v>739</v>
      </c>
      <c r="K119" s="50">
        <v>12193.5</v>
      </c>
    </row>
    <row r="120" spans="2:11" ht="25.5" x14ac:dyDescent="0.25">
      <c r="B120" s="48">
        <v>116</v>
      </c>
      <c r="C120" s="50" t="s">
        <v>775</v>
      </c>
      <c r="D120" s="50" t="s">
        <v>778</v>
      </c>
      <c r="E120" s="50" t="s">
        <v>779</v>
      </c>
      <c r="F120" s="50" t="s">
        <v>780</v>
      </c>
      <c r="G120" s="50">
        <v>22458000</v>
      </c>
      <c r="H120" s="50" t="s">
        <v>774</v>
      </c>
      <c r="I120" s="50" t="s">
        <v>776</v>
      </c>
      <c r="J120" s="50" t="s">
        <v>777</v>
      </c>
      <c r="K120" s="50">
        <v>1200</v>
      </c>
    </row>
    <row r="121" spans="2:11" ht="25.5" x14ac:dyDescent="0.25">
      <c r="B121" s="48">
        <v>117</v>
      </c>
      <c r="C121" s="50" t="s">
        <v>781</v>
      </c>
      <c r="D121" s="50" t="s">
        <v>325</v>
      </c>
      <c r="E121" s="50" t="s">
        <v>782</v>
      </c>
      <c r="F121" s="50" t="s">
        <v>783</v>
      </c>
      <c r="G121" s="50">
        <v>39221100</v>
      </c>
      <c r="H121" s="50" t="s">
        <v>784</v>
      </c>
      <c r="I121" s="50" t="s">
        <v>636</v>
      </c>
      <c r="J121" s="50" t="s">
        <v>785</v>
      </c>
      <c r="K121" s="50">
        <v>100</v>
      </c>
    </row>
    <row r="122" spans="2:11" ht="25.5" customHeight="1" x14ac:dyDescent="0.25">
      <c r="B122" s="48">
        <v>118</v>
      </c>
      <c r="C122" s="94" t="s">
        <v>786</v>
      </c>
      <c r="D122" s="91" t="s">
        <v>787</v>
      </c>
      <c r="E122" s="91" t="s">
        <v>788</v>
      </c>
      <c r="F122" s="91" t="s">
        <v>789</v>
      </c>
      <c r="G122" s="91">
        <v>45230000</v>
      </c>
      <c r="H122" s="107" t="s">
        <v>790</v>
      </c>
      <c r="I122" s="91" t="s">
        <v>791</v>
      </c>
      <c r="J122" s="91" t="s">
        <v>430</v>
      </c>
      <c r="K122" s="91">
        <v>7760.9</v>
      </c>
    </row>
    <row r="123" spans="2:11" ht="22.5" x14ac:dyDescent="0.25">
      <c r="B123" s="48">
        <v>119</v>
      </c>
      <c r="C123" s="94" t="s">
        <v>792</v>
      </c>
      <c r="D123" s="91" t="s">
        <v>793</v>
      </c>
      <c r="E123" s="91" t="s">
        <v>794</v>
      </c>
      <c r="F123" s="91" t="s">
        <v>795</v>
      </c>
      <c r="G123" s="91">
        <v>85200000</v>
      </c>
      <c r="H123" s="107" t="s">
        <v>796</v>
      </c>
      <c r="I123" s="91" t="s">
        <v>797</v>
      </c>
      <c r="J123" s="91" t="s">
        <v>662</v>
      </c>
      <c r="K123" s="91">
        <v>7967</v>
      </c>
    </row>
    <row r="124" spans="2:11" x14ac:dyDescent="0.25">
      <c r="B124" s="48">
        <v>120</v>
      </c>
      <c r="C124" s="50" t="s">
        <v>798</v>
      </c>
      <c r="D124" s="50" t="s">
        <v>799</v>
      </c>
      <c r="E124" s="50" t="s">
        <v>802</v>
      </c>
      <c r="F124" s="50" t="s">
        <v>801</v>
      </c>
      <c r="G124" s="50">
        <v>31524000</v>
      </c>
      <c r="H124" s="50" t="s">
        <v>776</v>
      </c>
      <c r="I124" s="50" t="s">
        <v>800</v>
      </c>
      <c r="J124" s="50" t="s">
        <v>662</v>
      </c>
      <c r="K124" s="50">
        <v>550</v>
      </c>
    </row>
    <row r="125" spans="2:11" x14ac:dyDescent="0.25">
      <c r="B125" s="48">
        <v>121</v>
      </c>
      <c r="C125" s="94" t="s">
        <v>803</v>
      </c>
      <c r="D125" s="91" t="s">
        <v>804</v>
      </c>
      <c r="E125" s="91" t="s">
        <v>805</v>
      </c>
      <c r="F125" s="49" t="s">
        <v>806</v>
      </c>
      <c r="G125" s="91">
        <v>45112720</v>
      </c>
      <c r="H125" s="91" t="s">
        <v>807</v>
      </c>
      <c r="I125" s="91" t="s">
        <v>808</v>
      </c>
      <c r="J125" s="91" t="s">
        <v>809</v>
      </c>
      <c r="K125" s="91">
        <v>10000</v>
      </c>
    </row>
    <row r="126" spans="2:11" ht="33.75" x14ac:dyDescent="0.25">
      <c r="B126" s="48">
        <v>122</v>
      </c>
      <c r="C126" s="94" t="s">
        <v>810</v>
      </c>
      <c r="D126" s="91" t="s">
        <v>811</v>
      </c>
      <c r="E126" s="91" t="s">
        <v>812</v>
      </c>
      <c r="F126" s="50" t="s">
        <v>813</v>
      </c>
      <c r="G126" s="91">
        <v>92110000</v>
      </c>
      <c r="H126" s="91" t="s">
        <v>814</v>
      </c>
      <c r="I126" s="91" t="s">
        <v>815</v>
      </c>
      <c r="J126" s="91" t="s">
        <v>816</v>
      </c>
      <c r="K126" s="91">
        <v>3000</v>
      </c>
    </row>
    <row r="127" spans="2:11" ht="22.5" x14ac:dyDescent="0.25">
      <c r="B127" s="48">
        <v>123</v>
      </c>
      <c r="C127" s="94" t="s">
        <v>817</v>
      </c>
      <c r="D127" s="91" t="s">
        <v>787</v>
      </c>
      <c r="E127" s="91" t="s">
        <v>818</v>
      </c>
      <c r="F127" s="50" t="s">
        <v>819</v>
      </c>
      <c r="G127" s="91">
        <v>45340000</v>
      </c>
      <c r="H127" s="91" t="s">
        <v>820</v>
      </c>
      <c r="I127" s="91" t="s">
        <v>821</v>
      </c>
      <c r="J127" s="91" t="s">
        <v>822</v>
      </c>
      <c r="K127" s="91">
        <v>10000</v>
      </c>
    </row>
    <row r="128" spans="2:11" ht="25.5" x14ac:dyDescent="0.25">
      <c r="B128" s="48">
        <v>124</v>
      </c>
      <c r="C128" s="50" t="s">
        <v>823</v>
      </c>
      <c r="D128" s="50" t="s">
        <v>826</v>
      </c>
      <c r="E128" s="50" t="s">
        <v>824</v>
      </c>
      <c r="F128" s="50" t="s">
        <v>825</v>
      </c>
      <c r="G128" s="50">
        <v>15890000</v>
      </c>
      <c r="H128" s="50" t="s">
        <v>820</v>
      </c>
      <c r="I128" s="50" t="s">
        <v>820</v>
      </c>
      <c r="J128" s="50" t="s">
        <v>785</v>
      </c>
      <c r="K128" s="50">
        <v>2168.87</v>
      </c>
    </row>
    <row r="129" spans="2:11" ht="22.5" x14ac:dyDescent="0.25">
      <c r="B129" s="48">
        <v>125</v>
      </c>
      <c r="C129" s="94" t="s">
        <v>827</v>
      </c>
      <c r="D129" s="91" t="s">
        <v>828</v>
      </c>
      <c r="E129" s="91" t="s">
        <v>829</v>
      </c>
      <c r="F129" s="50" t="s">
        <v>830</v>
      </c>
      <c r="G129" s="91">
        <v>45212000</v>
      </c>
      <c r="H129" s="91" t="s">
        <v>738</v>
      </c>
      <c r="I129" s="91" t="s">
        <v>831</v>
      </c>
      <c r="J129" s="91" t="s">
        <v>832</v>
      </c>
      <c r="K129" s="91">
        <v>12500</v>
      </c>
    </row>
    <row r="130" spans="2:11" ht="22.5" x14ac:dyDescent="0.25">
      <c r="B130" s="48">
        <v>126</v>
      </c>
      <c r="C130" s="94" t="s">
        <v>833</v>
      </c>
      <c r="D130" s="91" t="s">
        <v>48</v>
      </c>
      <c r="E130" s="91" t="s">
        <v>834</v>
      </c>
      <c r="F130" s="49" t="s">
        <v>835</v>
      </c>
      <c r="G130" s="91">
        <v>45231000</v>
      </c>
      <c r="H130" s="91" t="s">
        <v>836</v>
      </c>
      <c r="I130" s="91" t="s">
        <v>741</v>
      </c>
      <c r="J130" s="91" t="s">
        <v>742</v>
      </c>
      <c r="K130" s="91">
        <v>9953.06</v>
      </c>
    </row>
    <row r="131" spans="2:11" ht="22.5" x14ac:dyDescent="0.25">
      <c r="B131" s="48">
        <v>127</v>
      </c>
      <c r="C131" s="94" t="s">
        <v>837</v>
      </c>
      <c r="D131" s="91" t="s">
        <v>838</v>
      </c>
      <c r="E131" s="91" t="s">
        <v>839</v>
      </c>
      <c r="F131" s="49" t="s">
        <v>840</v>
      </c>
      <c r="G131" s="91">
        <v>45231100</v>
      </c>
      <c r="H131" s="91" t="s">
        <v>836</v>
      </c>
      <c r="I131" s="91" t="s">
        <v>841</v>
      </c>
      <c r="J131" s="91" t="s">
        <v>832</v>
      </c>
      <c r="K131" s="91">
        <v>10000</v>
      </c>
    </row>
    <row r="132" spans="2:11" ht="22.5" x14ac:dyDescent="0.25">
      <c r="B132" s="48">
        <v>128</v>
      </c>
      <c r="C132" s="94" t="s">
        <v>842</v>
      </c>
      <c r="D132" s="91" t="s">
        <v>442</v>
      </c>
      <c r="E132" s="91" t="s">
        <v>843</v>
      </c>
      <c r="F132" s="91" t="s">
        <v>844</v>
      </c>
      <c r="G132" s="91">
        <v>45233262</v>
      </c>
      <c r="H132" s="91" t="s">
        <v>836</v>
      </c>
      <c r="I132" s="91" t="s">
        <v>841</v>
      </c>
      <c r="J132" s="91" t="s">
        <v>845</v>
      </c>
      <c r="K132" s="91">
        <v>419368</v>
      </c>
    </row>
    <row r="133" spans="2:11" ht="22.5" x14ac:dyDescent="0.25">
      <c r="B133" s="48">
        <v>129</v>
      </c>
      <c r="C133" s="94" t="s">
        <v>846</v>
      </c>
      <c r="D133" s="91" t="s">
        <v>48</v>
      </c>
      <c r="E133" s="91" t="s">
        <v>847</v>
      </c>
      <c r="F133" s="49" t="s">
        <v>848</v>
      </c>
      <c r="G133" s="91">
        <v>45231100</v>
      </c>
      <c r="H133" s="91" t="s">
        <v>836</v>
      </c>
      <c r="I133" s="91" t="s">
        <v>849</v>
      </c>
      <c r="J133" s="91" t="s">
        <v>809</v>
      </c>
      <c r="K133" s="91">
        <v>30000</v>
      </c>
    </row>
    <row r="134" spans="2:11" ht="22.5" x14ac:dyDescent="0.25">
      <c r="B134" s="48">
        <v>130</v>
      </c>
      <c r="C134" s="94" t="s">
        <v>850</v>
      </c>
      <c r="D134" s="91" t="s">
        <v>851</v>
      </c>
      <c r="E134" s="91" t="s">
        <v>852</v>
      </c>
      <c r="F134" s="91" t="s">
        <v>853</v>
      </c>
      <c r="G134" s="91">
        <v>71320000</v>
      </c>
      <c r="H134" s="91" t="s">
        <v>519</v>
      </c>
      <c r="I134" s="91" t="s">
        <v>739</v>
      </c>
      <c r="J134" s="91" t="s">
        <v>854</v>
      </c>
      <c r="K134" s="91">
        <v>35550</v>
      </c>
    </row>
    <row r="135" spans="2:11" x14ac:dyDescent="0.25">
      <c r="B135" s="48">
        <v>131</v>
      </c>
      <c r="C135" s="94" t="s">
        <v>855</v>
      </c>
      <c r="D135" s="91" t="s">
        <v>856</v>
      </c>
      <c r="E135" s="91" t="s">
        <v>857</v>
      </c>
      <c r="F135" s="49" t="s">
        <v>858</v>
      </c>
      <c r="G135" s="91">
        <v>30200000</v>
      </c>
      <c r="H135" s="91" t="s">
        <v>859</v>
      </c>
      <c r="I135" s="91" t="s">
        <v>860</v>
      </c>
      <c r="J135" s="91" t="s">
        <v>861</v>
      </c>
      <c r="K135" s="91">
        <v>8145</v>
      </c>
    </row>
    <row r="136" spans="2:11" ht="33.75" x14ac:dyDescent="0.25">
      <c r="B136" s="48">
        <v>132</v>
      </c>
      <c r="C136" s="95" t="s">
        <v>862</v>
      </c>
      <c r="D136" s="91" t="s">
        <v>863</v>
      </c>
      <c r="E136" s="91" t="s">
        <v>864</v>
      </c>
      <c r="F136" s="91" t="s">
        <v>865</v>
      </c>
      <c r="G136" s="91">
        <v>45230000</v>
      </c>
      <c r="H136" s="93" t="s">
        <v>866</v>
      </c>
      <c r="I136" s="93" t="s">
        <v>867</v>
      </c>
      <c r="J136" s="93" t="s">
        <v>832</v>
      </c>
      <c r="K136" s="93">
        <v>9029.5</v>
      </c>
    </row>
    <row r="137" spans="2:11" ht="25.5" x14ac:dyDescent="0.25">
      <c r="B137" s="48">
        <v>133</v>
      </c>
      <c r="C137" s="49" t="s">
        <v>868</v>
      </c>
      <c r="D137" s="49" t="s">
        <v>75</v>
      </c>
      <c r="E137" s="49" t="s">
        <v>871</v>
      </c>
      <c r="F137" s="49" t="s">
        <v>872</v>
      </c>
      <c r="G137" s="49" t="s">
        <v>401</v>
      </c>
      <c r="H137" s="49" t="s">
        <v>661</v>
      </c>
      <c r="I137" s="49" t="s">
        <v>739</v>
      </c>
      <c r="J137" s="49" t="s">
        <v>430</v>
      </c>
      <c r="K137" s="49">
        <v>11377.5</v>
      </c>
    </row>
    <row r="138" spans="2:11" ht="25.5" x14ac:dyDescent="0.25">
      <c r="B138" s="48">
        <v>134</v>
      </c>
      <c r="C138" s="49" t="s">
        <v>869</v>
      </c>
      <c r="D138" s="49" t="s">
        <v>873</v>
      </c>
      <c r="E138" s="49" t="s">
        <v>874</v>
      </c>
      <c r="F138" s="49" t="s">
        <v>875</v>
      </c>
      <c r="G138" s="49">
        <v>92312000</v>
      </c>
      <c r="H138" s="49" t="s">
        <v>661</v>
      </c>
      <c r="I138" s="49" t="s">
        <v>876</v>
      </c>
      <c r="J138" s="49" t="s">
        <v>877</v>
      </c>
      <c r="K138" s="49">
        <v>18600</v>
      </c>
    </row>
    <row r="139" spans="2:11" ht="22.5" x14ac:dyDescent="0.25">
      <c r="B139" s="48">
        <v>135</v>
      </c>
      <c r="C139" s="94" t="s">
        <v>870</v>
      </c>
      <c r="D139" s="91" t="s">
        <v>878</v>
      </c>
      <c r="E139" s="91" t="s">
        <v>879</v>
      </c>
      <c r="F139" s="91" t="s">
        <v>880</v>
      </c>
      <c r="G139" s="91">
        <v>34114400</v>
      </c>
      <c r="H139" s="49" t="s">
        <v>661</v>
      </c>
      <c r="I139" s="91" t="s">
        <v>849</v>
      </c>
      <c r="J139" s="91" t="s">
        <v>431</v>
      </c>
      <c r="K139" s="91">
        <v>150000</v>
      </c>
    </row>
    <row r="140" spans="2:11" ht="45" x14ac:dyDescent="0.25">
      <c r="B140" s="48">
        <v>136</v>
      </c>
      <c r="C140" s="94" t="s">
        <v>881</v>
      </c>
      <c r="D140" s="91" t="s">
        <v>882</v>
      </c>
      <c r="E140" s="96" t="s">
        <v>883</v>
      </c>
      <c r="F140" s="49" t="s">
        <v>885</v>
      </c>
      <c r="G140" s="91">
        <v>79952000</v>
      </c>
      <c r="H140" s="91" t="s">
        <v>886</v>
      </c>
      <c r="I140" s="91" t="s">
        <v>887</v>
      </c>
      <c r="J140" s="91" t="s">
        <v>884</v>
      </c>
      <c r="K140" s="91">
        <v>38208</v>
      </c>
    </row>
    <row r="141" spans="2:11" ht="22.5" x14ac:dyDescent="0.25">
      <c r="B141" s="48">
        <v>137</v>
      </c>
      <c r="C141" s="94" t="s">
        <v>888</v>
      </c>
      <c r="D141" s="91" t="s">
        <v>889</v>
      </c>
      <c r="E141" s="96" t="s">
        <v>890</v>
      </c>
      <c r="F141" s="96" t="s">
        <v>891</v>
      </c>
      <c r="G141" s="91">
        <v>34352200</v>
      </c>
      <c r="H141" s="91" t="s">
        <v>777</v>
      </c>
      <c r="I141" s="91" t="s">
        <v>892</v>
      </c>
      <c r="J141" s="91" t="s">
        <v>893</v>
      </c>
      <c r="K141" s="91">
        <v>920</v>
      </c>
    </row>
    <row r="142" spans="2:11" ht="22.5" x14ac:dyDescent="0.25">
      <c r="B142" s="48">
        <v>138</v>
      </c>
      <c r="C142" s="97" t="s">
        <v>894</v>
      </c>
      <c r="D142" s="103" t="s">
        <v>895</v>
      </c>
      <c r="E142" s="103" t="s">
        <v>896</v>
      </c>
      <c r="F142" s="91" t="s">
        <v>897</v>
      </c>
      <c r="G142" s="103">
        <v>71320000</v>
      </c>
      <c r="H142" s="91" t="s">
        <v>777</v>
      </c>
      <c r="I142" s="103" t="s">
        <v>845</v>
      </c>
      <c r="J142" s="103" t="s">
        <v>898</v>
      </c>
      <c r="K142" s="103">
        <v>28700</v>
      </c>
    </row>
    <row r="143" spans="2:11" ht="33.75" x14ac:dyDescent="0.25">
      <c r="B143" s="48">
        <v>139</v>
      </c>
      <c r="C143" s="97" t="s">
        <v>899</v>
      </c>
      <c r="D143" s="103" t="s">
        <v>1005</v>
      </c>
      <c r="E143" s="103" t="s">
        <v>900</v>
      </c>
      <c r="F143" s="91" t="s">
        <v>901</v>
      </c>
      <c r="G143" s="103">
        <v>45450000</v>
      </c>
      <c r="H143" s="91" t="s">
        <v>902</v>
      </c>
      <c r="I143" s="103" t="s">
        <v>903</v>
      </c>
      <c r="J143" s="103" t="s">
        <v>904</v>
      </c>
      <c r="K143" s="103">
        <v>12711</v>
      </c>
    </row>
    <row r="144" spans="2:11" ht="33.75" x14ac:dyDescent="0.25">
      <c r="B144" s="48">
        <v>140</v>
      </c>
      <c r="C144" s="97" t="s">
        <v>906</v>
      </c>
      <c r="D144" s="103" t="s">
        <v>907</v>
      </c>
      <c r="E144" s="103" t="s">
        <v>905</v>
      </c>
      <c r="F144" s="91" t="s">
        <v>908</v>
      </c>
      <c r="G144" s="103">
        <v>45260000</v>
      </c>
      <c r="H144" s="91" t="s">
        <v>902</v>
      </c>
      <c r="I144" s="103" t="s">
        <v>909</v>
      </c>
      <c r="J144" s="103" t="s">
        <v>910</v>
      </c>
      <c r="K144" s="103">
        <v>53553.120000000003</v>
      </c>
    </row>
    <row r="145" spans="2:11" ht="33.75" x14ac:dyDescent="0.25">
      <c r="B145" s="48">
        <v>141</v>
      </c>
      <c r="C145" s="97" t="s">
        <v>911</v>
      </c>
      <c r="D145" s="103" t="s">
        <v>912</v>
      </c>
      <c r="E145" s="103" t="s">
        <v>914</v>
      </c>
      <c r="F145" s="91" t="s">
        <v>913</v>
      </c>
      <c r="G145" s="103">
        <v>45350000</v>
      </c>
      <c r="H145" s="91" t="s">
        <v>902</v>
      </c>
      <c r="I145" s="103" t="s">
        <v>887</v>
      </c>
      <c r="J145" s="103" t="s">
        <v>751</v>
      </c>
      <c r="K145" s="103">
        <v>15000</v>
      </c>
    </row>
    <row r="146" spans="2:11" ht="25.5" x14ac:dyDescent="0.25">
      <c r="B146" s="48">
        <v>142</v>
      </c>
      <c r="C146" s="49" t="s">
        <v>915</v>
      </c>
      <c r="D146" s="49" t="s">
        <v>916</v>
      </c>
      <c r="E146" s="49" t="s">
        <v>917</v>
      </c>
      <c r="F146" s="49" t="s">
        <v>918</v>
      </c>
      <c r="G146" s="49">
        <v>38650000</v>
      </c>
      <c r="H146" s="49" t="s">
        <v>876</v>
      </c>
      <c r="I146" s="49" t="s">
        <v>785</v>
      </c>
      <c r="J146" s="49" t="s">
        <v>751</v>
      </c>
      <c r="K146" s="49">
        <v>1870</v>
      </c>
    </row>
    <row r="147" spans="2:11" ht="33.75" x14ac:dyDescent="0.25">
      <c r="B147" s="48">
        <v>143</v>
      </c>
      <c r="C147" s="97" t="s">
        <v>919</v>
      </c>
      <c r="D147" s="103" t="s">
        <v>923</v>
      </c>
      <c r="E147" s="96" t="s">
        <v>920</v>
      </c>
      <c r="F147" s="91" t="s">
        <v>921</v>
      </c>
      <c r="G147" s="91">
        <v>45230000</v>
      </c>
      <c r="H147" s="49" t="s">
        <v>876</v>
      </c>
      <c r="I147" s="103" t="s">
        <v>922</v>
      </c>
      <c r="J147" s="103" t="s">
        <v>655</v>
      </c>
      <c r="K147" s="103">
        <v>133424.38</v>
      </c>
    </row>
    <row r="148" spans="2:11" ht="22.5" x14ac:dyDescent="0.25">
      <c r="B148" s="48">
        <v>144</v>
      </c>
      <c r="C148" s="97" t="s">
        <v>947</v>
      </c>
      <c r="D148" s="103" t="s">
        <v>949</v>
      </c>
      <c r="E148" s="103" t="s">
        <v>925</v>
      </c>
      <c r="F148" s="49" t="s">
        <v>950</v>
      </c>
      <c r="G148" s="103">
        <v>45112720</v>
      </c>
      <c r="H148" s="103" t="s">
        <v>951</v>
      </c>
      <c r="I148" s="103" t="s">
        <v>952</v>
      </c>
      <c r="J148" s="103" t="s">
        <v>953</v>
      </c>
      <c r="K148" s="103">
        <v>5515</v>
      </c>
    </row>
    <row r="149" spans="2:11" ht="22.5" x14ac:dyDescent="0.25">
      <c r="B149" s="48">
        <v>145</v>
      </c>
      <c r="C149" s="97" t="s">
        <v>948</v>
      </c>
      <c r="D149" s="103" t="s">
        <v>924</v>
      </c>
      <c r="E149" s="103" t="s">
        <v>926</v>
      </c>
      <c r="F149" s="49" t="s">
        <v>954</v>
      </c>
      <c r="G149" s="103">
        <v>45231100</v>
      </c>
      <c r="H149" s="103" t="s">
        <v>951</v>
      </c>
      <c r="I149" s="103" t="s">
        <v>952</v>
      </c>
      <c r="J149" s="103" t="s">
        <v>953</v>
      </c>
      <c r="K149" s="103">
        <v>7000</v>
      </c>
    </row>
    <row r="150" spans="2:11" ht="25.5" x14ac:dyDescent="0.25">
      <c r="B150" s="48">
        <v>146</v>
      </c>
      <c r="C150" s="49" t="s">
        <v>927</v>
      </c>
      <c r="D150" s="49" t="s">
        <v>928</v>
      </c>
      <c r="E150" s="49" t="s">
        <v>929</v>
      </c>
      <c r="F150" s="49" t="s">
        <v>930</v>
      </c>
      <c r="G150" s="49">
        <v>45240000</v>
      </c>
      <c r="H150" s="49" t="s">
        <v>931</v>
      </c>
      <c r="I150" s="49" t="s">
        <v>932</v>
      </c>
      <c r="J150" s="49" t="s">
        <v>933</v>
      </c>
      <c r="K150" s="49">
        <v>10000</v>
      </c>
    </row>
    <row r="151" spans="2:11" ht="22.5" x14ac:dyDescent="0.25">
      <c r="B151" s="48">
        <v>147</v>
      </c>
      <c r="C151" s="97" t="s">
        <v>934</v>
      </c>
      <c r="D151" s="103" t="s">
        <v>935</v>
      </c>
      <c r="E151" s="103" t="s">
        <v>936</v>
      </c>
      <c r="F151" s="91" t="s">
        <v>937</v>
      </c>
      <c r="G151" s="103">
        <v>45233140</v>
      </c>
      <c r="H151" s="103" t="s">
        <v>785</v>
      </c>
      <c r="I151" s="103" t="s">
        <v>938</v>
      </c>
      <c r="J151" s="103" t="s">
        <v>898</v>
      </c>
      <c r="K151" s="103">
        <v>133333</v>
      </c>
    </row>
    <row r="152" spans="2:11" ht="21.75" customHeight="1" x14ac:dyDescent="0.25">
      <c r="B152" s="48">
        <v>148</v>
      </c>
      <c r="C152" s="97" t="s">
        <v>941</v>
      </c>
      <c r="D152" s="103" t="s">
        <v>942</v>
      </c>
      <c r="E152" s="103" t="s">
        <v>943</v>
      </c>
      <c r="F152" s="49" t="s">
        <v>939</v>
      </c>
      <c r="G152" s="103">
        <v>44523100</v>
      </c>
      <c r="H152" s="103" t="s">
        <v>940</v>
      </c>
      <c r="I152" s="103" t="s">
        <v>662</v>
      </c>
      <c r="J152" s="103" t="s">
        <v>832</v>
      </c>
      <c r="K152" s="103">
        <v>50</v>
      </c>
    </row>
    <row r="153" spans="2:11" ht="22.5" x14ac:dyDescent="0.25">
      <c r="B153" s="48">
        <v>150</v>
      </c>
      <c r="C153" s="97" t="s">
        <v>944</v>
      </c>
      <c r="D153" s="103" t="s">
        <v>945</v>
      </c>
      <c r="E153" s="103" t="s">
        <v>946</v>
      </c>
      <c r="F153" s="103" t="s">
        <v>1333</v>
      </c>
      <c r="G153" s="103">
        <v>45233142</v>
      </c>
      <c r="H153" s="103" t="s">
        <v>1334</v>
      </c>
      <c r="I153" s="103" t="s">
        <v>1335</v>
      </c>
      <c r="J153" s="103" t="s">
        <v>1336</v>
      </c>
      <c r="K153" s="103">
        <v>25000</v>
      </c>
    </row>
    <row r="154" spans="2:11" ht="33.75" x14ac:dyDescent="0.25">
      <c r="B154" s="48">
        <v>154</v>
      </c>
      <c r="C154" s="97" t="s">
        <v>955</v>
      </c>
      <c r="D154" s="103" t="s">
        <v>828</v>
      </c>
      <c r="E154" s="103" t="s">
        <v>956</v>
      </c>
      <c r="F154" s="91" t="s">
        <v>957</v>
      </c>
      <c r="G154" s="91">
        <v>45230000</v>
      </c>
      <c r="H154" s="103" t="s">
        <v>932</v>
      </c>
      <c r="I154" s="103" t="s">
        <v>958</v>
      </c>
      <c r="J154" s="103" t="s">
        <v>959</v>
      </c>
      <c r="K154" s="103">
        <v>6638</v>
      </c>
    </row>
    <row r="155" spans="2:11" ht="45" x14ac:dyDescent="0.25">
      <c r="B155" s="48">
        <v>155</v>
      </c>
      <c r="C155" s="97" t="s">
        <v>960</v>
      </c>
      <c r="D155" s="103" t="s">
        <v>935</v>
      </c>
      <c r="E155" s="103" t="s">
        <v>961</v>
      </c>
      <c r="F155" s="91" t="s">
        <v>962</v>
      </c>
      <c r="G155" s="103">
        <v>45233142</v>
      </c>
      <c r="H155" s="103" t="s">
        <v>963</v>
      </c>
      <c r="I155" s="103" t="s">
        <v>964</v>
      </c>
      <c r="J155" s="103" t="s">
        <v>421</v>
      </c>
      <c r="K155" s="103">
        <v>126869</v>
      </c>
    </row>
    <row r="156" spans="2:11" ht="22.5" x14ac:dyDescent="0.25">
      <c r="B156" s="48">
        <v>156</v>
      </c>
      <c r="C156" s="97" t="s">
        <v>965</v>
      </c>
      <c r="D156" s="103" t="s">
        <v>763</v>
      </c>
      <c r="E156" s="103" t="s">
        <v>966</v>
      </c>
      <c r="F156" s="91" t="s">
        <v>967</v>
      </c>
      <c r="G156" s="103">
        <v>45231100</v>
      </c>
      <c r="H156" s="103" t="s">
        <v>963</v>
      </c>
      <c r="I156" s="103" t="s">
        <v>968</v>
      </c>
      <c r="J156" s="103" t="s">
        <v>969</v>
      </c>
      <c r="K156" s="103">
        <v>15337.25</v>
      </c>
    </row>
    <row r="157" spans="2:11" ht="25.5" x14ac:dyDescent="0.25">
      <c r="B157" s="48">
        <v>157</v>
      </c>
      <c r="C157" s="97" t="s">
        <v>970</v>
      </c>
      <c r="D157" s="49" t="s">
        <v>75</v>
      </c>
      <c r="E157" s="49" t="s">
        <v>871</v>
      </c>
      <c r="F157" s="49" t="s">
        <v>872</v>
      </c>
      <c r="G157" s="49" t="s">
        <v>401</v>
      </c>
      <c r="H157" s="49" t="s">
        <v>971</v>
      </c>
      <c r="I157" s="49" t="s">
        <v>430</v>
      </c>
      <c r="J157" s="49" t="s">
        <v>938</v>
      </c>
      <c r="K157" s="49">
        <v>10905</v>
      </c>
    </row>
    <row r="158" spans="2:11" x14ac:dyDescent="0.25">
      <c r="B158" s="48">
        <v>158</v>
      </c>
      <c r="C158" s="97" t="s">
        <v>972</v>
      </c>
      <c r="D158" s="103" t="s">
        <v>973</v>
      </c>
      <c r="E158" s="103" t="s">
        <v>974</v>
      </c>
      <c r="F158" s="49" t="s">
        <v>975</v>
      </c>
      <c r="G158" s="103">
        <v>35123400</v>
      </c>
      <c r="H158" s="49" t="s">
        <v>971</v>
      </c>
      <c r="I158" s="103" t="s">
        <v>976</v>
      </c>
      <c r="J158" s="103" t="s">
        <v>809</v>
      </c>
      <c r="K158" s="103">
        <v>150</v>
      </c>
    </row>
    <row r="159" spans="2:11" ht="33.75" x14ac:dyDescent="0.25">
      <c r="B159" s="48">
        <v>159</v>
      </c>
      <c r="C159" s="97" t="s">
        <v>977</v>
      </c>
      <c r="D159" s="103" t="s">
        <v>863</v>
      </c>
      <c r="E159" s="103" t="s">
        <v>978</v>
      </c>
      <c r="F159" s="91" t="s">
        <v>979</v>
      </c>
      <c r="G159" s="103">
        <v>45231100</v>
      </c>
      <c r="H159" s="49" t="s">
        <v>971</v>
      </c>
      <c r="I159" s="103" t="s">
        <v>980</v>
      </c>
      <c r="J159" s="103" t="s">
        <v>904</v>
      </c>
      <c r="K159" s="103">
        <v>10500.1</v>
      </c>
    </row>
    <row r="160" spans="2:11" x14ac:dyDescent="0.25">
      <c r="B160" s="48">
        <v>160</v>
      </c>
      <c r="C160" s="97" t="s">
        <v>981</v>
      </c>
      <c r="D160" s="103" t="s">
        <v>983</v>
      </c>
      <c r="E160" s="103" t="s">
        <v>508</v>
      </c>
      <c r="F160" s="103" t="s">
        <v>1330</v>
      </c>
      <c r="G160" s="103">
        <v>45230000</v>
      </c>
      <c r="H160" s="103" t="s">
        <v>1329</v>
      </c>
      <c r="I160" s="103" t="s">
        <v>1267</v>
      </c>
      <c r="J160" s="103" t="s">
        <v>1268</v>
      </c>
      <c r="K160" s="103">
        <v>14824.2</v>
      </c>
    </row>
    <row r="161" spans="2:11" ht="54" customHeight="1" x14ac:dyDescent="0.25">
      <c r="B161" s="48">
        <v>161</v>
      </c>
      <c r="C161" s="97" t="s">
        <v>982</v>
      </c>
      <c r="D161" s="103" t="s">
        <v>983</v>
      </c>
      <c r="E161" s="103" t="s">
        <v>984</v>
      </c>
      <c r="F161" s="10" t="s">
        <v>1328</v>
      </c>
      <c r="G161" s="10">
        <v>45230000</v>
      </c>
      <c r="H161" s="10" t="s">
        <v>1329</v>
      </c>
      <c r="I161" s="10" t="s">
        <v>1331</v>
      </c>
      <c r="J161" s="10" t="s">
        <v>1268</v>
      </c>
      <c r="K161" s="10">
        <v>14824.2</v>
      </c>
    </row>
    <row r="162" spans="2:11" ht="45" x14ac:dyDescent="0.25">
      <c r="B162" s="48">
        <v>162</v>
      </c>
      <c r="C162" s="97" t="s">
        <v>985</v>
      </c>
      <c r="D162" s="103" t="s">
        <v>322</v>
      </c>
      <c r="E162" s="103" t="s">
        <v>986</v>
      </c>
      <c r="F162" s="91" t="s">
        <v>987</v>
      </c>
      <c r="G162" s="103">
        <v>45233140</v>
      </c>
      <c r="H162" s="103" t="s">
        <v>714</v>
      </c>
      <c r="I162" s="103" t="s">
        <v>968</v>
      </c>
      <c r="J162" s="103" t="s">
        <v>526</v>
      </c>
      <c r="K162" s="103">
        <v>540442</v>
      </c>
    </row>
    <row r="163" spans="2:11" ht="22.5" x14ac:dyDescent="0.25">
      <c r="B163" s="48">
        <v>163</v>
      </c>
      <c r="C163" s="97" t="s">
        <v>988</v>
      </c>
      <c r="D163" s="103" t="s">
        <v>996</v>
      </c>
      <c r="E163" s="103" t="s">
        <v>997</v>
      </c>
      <c r="F163" s="91" t="s">
        <v>998</v>
      </c>
      <c r="G163" s="103">
        <v>45233100</v>
      </c>
      <c r="H163" s="103" t="s">
        <v>662</v>
      </c>
      <c r="I163" s="103" t="s">
        <v>832</v>
      </c>
      <c r="J163" s="103" t="s">
        <v>421</v>
      </c>
      <c r="K163" s="103">
        <v>200000</v>
      </c>
    </row>
    <row r="164" spans="2:11" ht="22.5" x14ac:dyDescent="0.25">
      <c r="B164" s="48">
        <v>164</v>
      </c>
      <c r="C164" s="97" t="s">
        <v>989</v>
      </c>
      <c r="D164" s="103" t="s">
        <v>1004</v>
      </c>
      <c r="E164" s="103" t="s">
        <v>999</v>
      </c>
      <c r="F164" s="49" t="s">
        <v>1000</v>
      </c>
      <c r="G164" s="103">
        <v>92340000</v>
      </c>
      <c r="H164" s="103" t="s">
        <v>662</v>
      </c>
      <c r="I164" s="103" t="s">
        <v>757</v>
      </c>
      <c r="J164" s="103" t="s">
        <v>725</v>
      </c>
      <c r="K164" s="103">
        <v>8000</v>
      </c>
    </row>
    <row r="165" spans="2:11" ht="36" customHeight="1" x14ac:dyDescent="0.25">
      <c r="B165" s="48">
        <v>165</v>
      </c>
      <c r="C165" s="97" t="s">
        <v>990</v>
      </c>
      <c r="D165" s="103" t="s">
        <v>86</v>
      </c>
      <c r="E165" s="103" t="s">
        <v>1001</v>
      </c>
      <c r="F165" s="49" t="s">
        <v>1002</v>
      </c>
      <c r="G165" s="91">
        <v>45230000</v>
      </c>
      <c r="H165" s="103" t="s">
        <v>1003</v>
      </c>
      <c r="I165" s="103" t="s">
        <v>725</v>
      </c>
      <c r="J165" s="103" t="s">
        <v>655</v>
      </c>
      <c r="K165" s="103">
        <v>28856.9</v>
      </c>
    </row>
    <row r="166" spans="2:11" ht="33.75" x14ac:dyDescent="0.25">
      <c r="B166" s="48">
        <v>166</v>
      </c>
      <c r="C166" s="97" t="s">
        <v>991</v>
      </c>
      <c r="D166" s="103" t="s">
        <v>1006</v>
      </c>
      <c r="E166" s="103" t="s">
        <v>1007</v>
      </c>
      <c r="F166" s="91" t="s">
        <v>1008</v>
      </c>
      <c r="G166" s="91">
        <v>45233100</v>
      </c>
      <c r="H166" s="103" t="s">
        <v>1003</v>
      </c>
      <c r="I166" s="103" t="s">
        <v>1009</v>
      </c>
      <c r="J166" s="103" t="s">
        <v>1010</v>
      </c>
      <c r="K166" s="103">
        <v>923158</v>
      </c>
    </row>
    <row r="167" spans="2:11" ht="22.5" x14ac:dyDescent="0.25">
      <c r="B167" s="48">
        <v>167</v>
      </c>
      <c r="C167" s="97" t="s">
        <v>992</v>
      </c>
      <c r="D167" s="103" t="s">
        <v>935</v>
      </c>
      <c r="E167" s="103" t="s">
        <v>1011</v>
      </c>
      <c r="F167" s="91" t="s">
        <v>1012</v>
      </c>
      <c r="G167" s="91">
        <v>45233140</v>
      </c>
      <c r="H167" s="103" t="s">
        <v>1003</v>
      </c>
      <c r="I167" s="103" t="s">
        <v>1009</v>
      </c>
      <c r="J167" s="103" t="s">
        <v>1013</v>
      </c>
      <c r="K167" s="103">
        <v>1125000</v>
      </c>
    </row>
    <row r="168" spans="2:11" ht="22.5" x14ac:dyDescent="0.25">
      <c r="B168" s="48">
        <v>168</v>
      </c>
      <c r="C168" s="97" t="s">
        <v>993</v>
      </c>
      <c r="D168" s="103" t="s">
        <v>935</v>
      </c>
      <c r="E168" s="103" t="s">
        <v>1014</v>
      </c>
      <c r="F168" s="91" t="s">
        <v>1015</v>
      </c>
      <c r="G168" s="91">
        <v>45233100</v>
      </c>
      <c r="H168" s="103" t="s">
        <v>1016</v>
      </c>
      <c r="I168" s="103" t="s">
        <v>1017</v>
      </c>
      <c r="J168" s="103" t="s">
        <v>1018</v>
      </c>
      <c r="K168" s="103">
        <v>400000</v>
      </c>
    </row>
    <row r="169" spans="2:11" ht="33.75" x14ac:dyDescent="0.25">
      <c r="B169" s="48">
        <v>169</v>
      </c>
      <c r="C169" s="97" t="s">
        <v>994</v>
      </c>
      <c r="D169" s="103" t="s">
        <v>322</v>
      </c>
      <c r="E169" s="103" t="s">
        <v>1019</v>
      </c>
      <c r="F169" s="91" t="s">
        <v>1020</v>
      </c>
      <c r="G169" s="91">
        <v>45230000</v>
      </c>
      <c r="H169" s="103" t="s">
        <v>1016</v>
      </c>
      <c r="I169" s="103" t="s">
        <v>1021</v>
      </c>
      <c r="J169" s="103" t="s">
        <v>526</v>
      </c>
      <c r="K169" s="103">
        <v>147857</v>
      </c>
    </row>
    <row r="170" spans="2:11" ht="45" x14ac:dyDescent="0.25">
      <c r="B170" s="48">
        <v>170</v>
      </c>
      <c r="C170" s="97" t="s">
        <v>995</v>
      </c>
      <c r="D170" s="103" t="s">
        <v>48</v>
      </c>
      <c r="E170" s="103" t="s">
        <v>1022</v>
      </c>
      <c r="F170" s="91" t="s">
        <v>1023</v>
      </c>
      <c r="G170" s="103" t="s">
        <v>1024</v>
      </c>
      <c r="H170" s="103" t="s">
        <v>1016</v>
      </c>
      <c r="I170" s="103" t="s">
        <v>1021</v>
      </c>
      <c r="J170" s="103" t="s">
        <v>1025</v>
      </c>
      <c r="K170" s="103">
        <v>124433</v>
      </c>
    </row>
    <row r="171" spans="2:11" ht="78.75" x14ac:dyDescent="0.25">
      <c r="B171" s="48">
        <v>171</v>
      </c>
      <c r="C171" s="97" t="s">
        <v>1026</v>
      </c>
      <c r="D171" s="103" t="s">
        <v>1027</v>
      </c>
      <c r="E171" s="103" t="s">
        <v>1028</v>
      </c>
      <c r="F171" s="49" t="s">
        <v>1029</v>
      </c>
      <c r="G171" s="103">
        <v>15890000</v>
      </c>
      <c r="H171" s="103" t="s">
        <v>724</v>
      </c>
      <c r="I171" s="103" t="s">
        <v>1030</v>
      </c>
      <c r="J171" s="103" t="s">
        <v>729</v>
      </c>
      <c r="K171" s="103">
        <v>1941.8</v>
      </c>
    </row>
    <row r="172" spans="2:11" ht="22.5" x14ac:dyDescent="0.25">
      <c r="B172" s="48">
        <v>172</v>
      </c>
      <c r="C172" s="97" t="s">
        <v>1031</v>
      </c>
      <c r="D172" s="103" t="s">
        <v>1032</v>
      </c>
      <c r="E172" s="103" t="s">
        <v>1033</v>
      </c>
      <c r="F172" s="91" t="s">
        <v>1034</v>
      </c>
      <c r="G172" s="91">
        <v>45233140</v>
      </c>
      <c r="H172" s="103" t="s">
        <v>724</v>
      </c>
      <c r="I172" s="103" t="s">
        <v>1035</v>
      </c>
      <c r="J172" s="103" t="s">
        <v>1036</v>
      </c>
      <c r="K172" s="103">
        <v>240000</v>
      </c>
    </row>
    <row r="173" spans="2:11" ht="57" customHeight="1" x14ac:dyDescent="0.25">
      <c r="B173" s="48">
        <v>173</v>
      </c>
      <c r="C173" s="97" t="s">
        <v>1037</v>
      </c>
      <c r="D173" s="103" t="s">
        <v>448</v>
      </c>
      <c r="E173" s="103" t="s">
        <v>1038</v>
      </c>
      <c r="F173" s="91" t="s">
        <v>1039</v>
      </c>
      <c r="G173" s="103">
        <v>45246200</v>
      </c>
      <c r="H173" s="103" t="s">
        <v>1040</v>
      </c>
      <c r="I173" s="103" t="s">
        <v>1041</v>
      </c>
      <c r="J173" s="103" t="s">
        <v>526</v>
      </c>
      <c r="K173" s="103">
        <v>104001.69</v>
      </c>
    </row>
    <row r="174" spans="2:11" ht="33.75" x14ac:dyDescent="0.25">
      <c r="B174" s="48">
        <v>174</v>
      </c>
      <c r="C174" s="97" t="s">
        <v>1042</v>
      </c>
      <c r="D174" s="103" t="s">
        <v>322</v>
      </c>
      <c r="E174" s="103" t="s">
        <v>1043</v>
      </c>
      <c r="F174" s="91" t="s">
        <v>1044</v>
      </c>
      <c r="G174" s="91">
        <v>45233140</v>
      </c>
      <c r="H174" s="103" t="s">
        <v>1045</v>
      </c>
      <c r="I174" s="103" t="s">
        <v>1046</v>
      </c>
      <c r="J174" s="103" t="s">
        <v>526</v>
      </c>
      <c r="K174" s="103">
        <v>149251</v>
      </c>
    </row>
    <row r="175" spans="2:11" ht="22.5" x14ac:dyDescent="0.25">
      <c r="B175" s="48">
        <v>175</v>
      </c>
      <c r="C175" s="97" t="s">
        <v>1047</v>
      </c>
      <c r="D175" s="103" t="s">
        <v>1048</v>
      </c>
      <c r="E175" s="103" t="s">
        <v>1049</v>
      </c>
      <c r="F175" s="91" t="s">
        <v>1050</v>
      </c>
      <c r="G175" s="91">
        <v>45230000</v>
      </c>
      <c r="H175" s="103" t="s">
        <v>1051</v>
      </c>
      <c r="I175" s="103" t="s">
        <v>1052</v>
      </c>
      <c r="J175" s="103" t="s">
        <v>898</v>
      </c>
      <c r="K175" s="103">
        <v>16740.5</v>
      </c>
    </row>
    <row r="176" spans="2:11" ht="33.75" x14ac:dyDescent="0.25">
      <c r="B176" s="48">
        <v>176</v>
      </c>
      <c r="C176" s="97" t="s">
        <v>1053</v>
      </c>
      <c r="D176" s="103" t="s">
        <v>1054</v>
      </c>
      <c r="E176" s="103" t="s">
        <v>1055</v>
      </c>
      <c r="F176" s="49" t="s">
        <v>1056</v>
      </c>
      <c r="G176" s="91">
        <v>45233100</v>
      </c>
      <c r="H176" s="103" t="s">
        <v>1057</v>
      </c>
      <c r="I176" s="103" t="s">
        <v>1058</v>
      </c>
      <c r="J176" s="103" t="s">
        <v>1059</v>
      </c>
      <c r="K176" s="103">
        <v>10000</v>
      </c>
    </row>
    <row r="177" spans="2:11" ht="33.75" x14ac:dyDescent="0.25">
      <c r="B177" s="48">
        <v>177</v>
      </c>
      <c r="C177" s="97" t="s">
        <v>1060</v>
      </c>
      <c r="D177" s="103" t="s">
        <v>359</v>
      </c>
      <c r="E177" s="103" t="s">
        <v>1061</v>
      </c>
      <c r="F177" s="91" t="s">
        <v>1062</v>
      </c>
      <c r="G177" s="103">
        <v>45243000</v>
      </c>
      <c r="H177" s="103" t="s">
        <v>1057</v>
      </c>
      <c r="I177" s="103" t="s">
        <v>421</v>
      </c>
      <c r="J177" s="103" t="s">
        <v>1063</v>
      </c>
      <c r="K177" s="103">
        <v>123333</v>
      </c>
    </row>
    <row r="178" spans="2:11" ht="22.5" x14ac:dyDescent="0.25">
      <c r="B178" s="48">
        <v>179</v>
      </c>
      <c r="C178" s="97" t="s">
        <v>1064</v>
      </c>
      <c r="D178" s="103" t="s">
        <v>787</v>
      </c>
      <c r="E178" s="103" t="s">
        <v>1105</v>
      </c>
      <c r="F178" s="103" t="s">
        <v>1088</v>
      </c>
      <c r="G178" s="103">
        <v>45112720</v>
      </c>
      <c r="H178" s="103" t="s">
        <v>1337</v>
      </c>
      <c r="I178" s="103" t="s">
        <v>1338</v>
      </c>
      <c r="J178" s="103" t="s">
        <v>1339</v>
      </c>
      <c r="K178" s="103">
        <v>9233</v>
      </c>
    </row>
    <row r="179" spans="2:11" ht="25.5" x14ac:dyDescent="0.25">
      <c r="B179" s="48">
        <v>180</v>
      </c>
      <c r="C179" s="97" t="s">
        <v>1065</v>
      </c>
      <c r="D179" s="103" t="s">
        <v>828</v>
      </c>
      <c r="E179" s="49" t="s">
        <v>1066</v>
      </c>
      <c r="F179" s="91" t="s">
        <v>1067</v>
      </c>
      <c r="G179" s="91">
        <v>45230000</v>
      </c>
      <c r="H179" s="103" t="s">
        <v>808</v>
      </c>
      <c r="I179" s="103" t="s">
        <v>1017</v>
      </c>
      <c r="J179" s="103" t="s">
        <v>1068</v>
      </c>
      <c r="K179" s="103">
        <v>2010</v>
      </c>
    </row>
    <row r="180" spans="2:11" ht="22.5" x14ac:dyDescent="0.25">
      <c r="B180" s="48">
        <v>181</v>
      </c>
      <c r="C180" s="97" t="s">
        <v>1069</v>
      </c>
      <c r="D180" s="103" t="s">
        <v>1070</v>
      </c>
      <c r="E180" s="91" t="s">
        <v>1071</v>
      </c>
      <c r="F180" s="91" t="s">
        <v>1072</v>
      </c>
      <c r="G180" s="91">
        <v>45230000</v>
      </c>
      <c r="H180" s="91" t="s">
        <v>751</v>
      </c>
      <c r="I180" s="103" t="s">
        <v>845</v>
      </c>
      <c r="J180" s="103" t="s">
        <v>1068</v>
      </c>
      <c r="K180" s="91">
        <v>1393.58</v>
      </c>
    </row>
    <row r="181" spans="2:11" ht="22.5" x14ac:dyDescent="0.25">
      <c r="B181" s="48">
        <v>182</v>
      </c>
      <c r="C181" s="97" t="s">
        <v>1073</v>
      </c>
      <c r="D181" s="103" t="s">
        <v>759</v>
      </c>
      <c r="E181" s="91" t="s">
        <v>1074</v>
      </c>
      <c r="F181" s="91" t="s">
        <v>1075</v>
      </c>
      <c r="G181" s="91">
        <v>45230000</v>
      </c>
      <c r="H181" s="91" t="s">
        <v>751</v>
      </c>
      <c r="I181" s="103" t="s">
        <v>1035</v>
      </c>
      <c r="J181" s="91" t="s">
        <v>1036</v>
      </c>
      <c r="K181" s="91">
        <v>15030</v>
      </c>
    </row>
    <row r="182" spans="2:11" ht="22.5" x14ac:dyDescent="0.25">
      <c r="B182" s="48">
        <v>183</v>
      </c>
      <c r="C182" s="97" t="s">
        <v>1076</v>
      </c>
      <c r="D182" s="103" t="s">
        <v>1077</v>
      </c>
      <c r="E182" s="91" t="s">
        <v>1078</v>
      </c>
      <c r="F182" s="91" t="s">
        <v>1081</v>
      </c>
      <c r="G182" s="91">
        <v>44613700</v>
      </c>
      <c r="H182" s="91" t="s">
        <v>751</v>
      </c>
      <c r="I182" s="91" t="s">
        <v>1079</v>
      </c>
      <c r="J182" s="91" t="s">
        <v>1080</v>
      </c>
      <c r="K182" s="91">
        <v>24975</v>
      </c>
    </row>
    <row r="183" spans="2:11" ht="22.5" x14ac:dyDescent="0.25">
      <c r="B183" s="48">
        <v>184</v>
      </c>
      <c r="C183" s="97" t="s">
        <v>1085</v>
      </c>
      <c r="D183" s="103" t="s">
        <v>312</v>
      </c>
      <c r="E183" s="91" t="s">
        <v>1082</v>
      </c>
      <c r="F183" s="91" t="s">
        <v>1083</v>
      </c>
      <c r="G183" s="91">
        <v>31400000</v>
      </c>
      <c r="H183" s="91" t="s">
        <v>751</v>
      </c>
      <c r="I183" s="91" t="s">
        <v>421</v>
      </c>
      <c r="J183" s="91" t="s">
        <v>1084</v>
      </c>
      <c r="K183" s="91">
        <v>190</v>
      </c>
    </row>
    <row r="184" spans="2:11" ht="22.5" x14ac:dyDescent="0.25">
      <c r="B184" s="48">
        <v>185</v>
      </c>
      <c r="C184" s="97" t="s">
        <v>1086</v>
      </c>
      <c r="D184" s="103" t="s">
        <v>86</v>
      </c>
      <c r="E184" s="91" t="s">
        <v>1087</v>
      </c>
      <c r="F184" s="49" t="s">
        <v>1088</v>
      </c>
      <c r="G184" s="91">
        <v>45230000</v>
      </c>
      <c r="H184" s="91" t="s">
        <v>751</v>
      </c>
      <c r="I184" s="91" t="s">
        <v>1089</v>
      </c>
      <c r="J184" s="91" t="s">
        <v>655</v>
      </c>
      <c r="K184" s="91">
        <v>8677.2000000000007</v>
      </c>
    </row>
    <row r="185" spans="2:11" x14ac:dyDescent="0.25">
      <c r="B185" s="48">
        <v>186</v>
      </c>
      <c r="C185" s="97" t="s">
        <v>1090</v>
      </c>
      <c r="D185" s="103" t="s">
        <v>325</v>
      </c>
      <c r="E185" s="91" t="s">
        <v>426</v>
      </c>
      <c r="F185" s="91" t="s">
        <v>1091</v>
      </c>
      <c r="G185" s="91">
        <v>4111000</v>
      </c>
      <c r="H185" s="91" t="s">
        <v>751</v>
      </c>
      <c r="I185" s="91" t="s">
        <v>430</v>
      </c>
      <c r="J185" s="91" t="s">
        <v>845</v>
      </c>
      <c r="K185" s="91">
        <v>100</v>
      </c>
    </row>
    <row r="186" spans="2:11" ht="22.5" x14ac:dyDescent="0.25">
      <c r="B186" s="48">
        <v>187</v>
      </c>
      <c r="C186" s="97" t="s">
        <v>1092</v>
      </c>
      <c r="D186" s="103" t="s">
        <v>1099</v>
      </c>
      <c r="E186" s="91" t="s">
        <v>1101</v>
      </c>
      <c r="F186" s="91" t="s">
        <v>1102</v>
      </c>
      <c r="G186" s="91">
        <v>30213100</v>
      </c>
      <c r="H186" s="91" t="s">
        <v>1103</v>
      </c>
      <c r="I186" s="91" t="s">
        <v>696</v>
      </c>
      <c r="J186" s="91" t="s">
        <v>421</v>
      </c>
      <c r="K186" s="91" t="s">
        <v>1104</v>
      </c>
    </row>
    <row r="187" spans="2:11" ht="20.25" customHeight="1" x14ac:dyDescent="0.25">
      <c r="B187" s="48">
        <v>188</v>
      </c>
      <c r="C187" s="97" t="s">
        <v>1093</v>
      </c>
      <c r="D187" s="103" t="s">
        <v>1106</v>
      </c>
      <c r="E187" s="91" t="s">
        <v>1107</v>
      </c>
      <c r="F187" s="91" t="s">
        <v>1108</v>
      </c>
      <c r="G187" s="91">
        <v>45230000</v>
      </c>
      <c r="H187" s="91" t="s">
        <v>1103</v>
      </c>
      <c r="I187" s="91" t="s">
        <v>696</v>
      </c>
      <c r="J187" s="91" t="s">
        <v>904</v>
      </c>
      <c r="K187" s="91">
        <v>3297.7</v>
      </c>
    </row>
    <row r="188" spans="2:11" ht="23.25" customHeight="1" x14ac:dyDescent="0.25">
      <c r="B188" s="48">
        <v>189</v>
      </c>
      <c r="C188" s="97" t="s">
        <v>1094</v>
      </c>
      <c r="D188" s="103" t="s">
        <v>1109</v>
      </c>
      <c r="E188" s="91" t="s">
        <v>1110</v>
      </c>
      <c r="F188" s="91" t="s">
        <v>1111</v>
      </c>
      <c r="G188" s="91">
        <v>34928470</v>
      </c>
      <c r="H188" s="91" t="s">
        <v>1103</v>
      </c>
      <c r="I188" s="91" t="s">
        <v>1112</v>
      </c>
      <c r="J188" s="91" t="s">
        <v>1113</v>
      </c>
      <c r="K188" s="91">
        <v>24445</v>
      </c>
    </row>
    <row r="189" spans="2:11" ht="33.75" x14ac:dyDescent="0.25">
      <c r="B189" s="48">
        <v>190</v>
      </c>
      <c r="C189" s="103" t="s">
        <v>1095</v>
      </c>
      <c r="D189" s="103" t="s">
        <v>1114</v>
      </c>
      <c r="E189" s="91" t="s">
        <v>1115</v>
      </c>
      <c r="F189" s="91" t="s">
        <v>1116</v>
      </c>
      <c r="G189" s="91">
        <v>45233140</v>
      </c>
      <c r="H189" s="91" t="s">
        <v>767</v>
      </c>
      <c r="I189" s="91" t="s">
        <v>697</v>
      </c>
      <c r="J189" s="91" t="s">
        <v>526</v>
      </c>
      <c r="K189" s="91">
        <v>560001</v>
      </c>
    </row>
    <row r="190" spans="2:11" ht="22.5" x14ac:dyDescent="0.25">
      <c r="B190" s="48">
        <v>191</v>
      </c>
      <c r="C190" s="103" t="s">
        <v>1096</v>
      </c>
      <c r="D190" s="103" t="s">
        <v>48</v>
      </c>
      <c r="E190" s="91" t="s">
        <v>1117</v>
      </c>
      <c r="F190" s="91" t="s">
        <v>1118</v>
      </c>
      <c r="G190" s="91">
        <v>45230000</v>
      </c>
      <c r="H190" s="91" t="s">
        <v>767</v>
      </c>
      <c r="I190" s="91" t="s">
        <v>1119</v>
      </c>
      <c r="J190" s="91" t="s">
        <v>526</v>
      </c>
      <c r="K190" s="91">
        <v>16381.92</v>
      </c>
    </row>
    <row r="191" spans="2:11" ht="22.5" x14ac:dyDescent="0.25">
      <c r="B191" s="48">
        <v>192</v>
      </c>
      <c r="C191" s="103" t="s">
        <v>1097</v>
      </c>
      <c r="D191" s="103" t="s">
        <v>75</v>
      </c>
      <c r="E191" s="91" t="s">
        <v>24</v>
      </c>
      <c r="F191" s="49" t="s">
        <v>1120</v>
      </c>
      <c r="G191" s="50" t="s">
        <v>401</v>
      </c>
      <c r="H191" s="91" t="s">
        <v>767</v>
      </c>
      <c r="I191" s="91" t="s">
        <v>431</v>
      </c>
      <c r="J191" s="91" t="s">
        <v>421</v>
      </c>
      <c r="K191" s="91" t="s">
        <v>1121</v>
      </c>
    </row>
    <row r="192" spans="2:11" ht="33.75" x14ac:dyDescent="0.25">
      <c r="B192" s="48">
        <v>193</v>
      </c>
      <c r="C192" s="103" t="s">
        <v>1098</v>
      </c>
      <c r="D192" s="103" t="s">
        <v>359</v>
      </c>
      <c r="E192" s="91" t="s">
        <v>1122</v>
      </c>
      <c r="F192" s="91" t="s">
        <v>1123</v>
      </c>
      <c r="G192" s="91" t="s">
        <v>1124</v>
      </c>
      <c r="H192" s="91" t="s">
        <v>933</v>
      </c>
      <c r="I192" s="91" t="s">
        <v>655</v>
      </c>
      <c r="J192" s="91" t="s">
        <v>1063</v>
      </c>
      <c r="K192" s="91">
        <v>149998.53</v>
      </c>
    </row>
    <row r="193" spans="2:11" ht="22.5" x14ac:dyDescent="0.25">
      <c r="B193" s="48">
        <v>194</v>
      </c>
      <c r="C193" s="99" t="s">
        <v>1133</v>
      </c>
      <c r="D193" s="103" t="s">
        <v>1128</v>
      </c>
      <c r="E193" s="91" t="s">
        <v>1132</v>
      </c>
      <c r="F193" s="91" t="s">
        <v>1129</v>
      </c>
      <c r="G193" s="91">
        <v>3435000</v>
      </c>
      <c r="H193" s="91" t="s">
        <v>1130</v>
      </c>
      <c r="I193" s="91" t="s">
        <v>1131</v>
      </c>
      <c r="J193" s="91" t="s">
        <v>163</v>
      </c>
      <c r="K193" s="91">
        <v>2760</v>
      </c>
    </row>
    <row r="194" spans="2:11" ht="42" customHeight="1" x14ac:dyDescent="0.25">
      <c r="B194" s="48">
        <v>195</v>
      </c>
      <c r="C194" s="97" t="s">
        <v>1134</v>
      </c>
      <c r="D194" s="103" t="s">
        <v>1135</v>
      </c>
      <c r="E194" s="91" t="s">
        <v>1136</v>
      </c>
      <c r="F194" s="91" t="s">
        <v>1137</v>
      </c>
      <c r="G194" s="91">
        <v>9091000</v>
      </c>
      <c r="H194" s="91" t="s">
        <v>1130</v>
      </c>
      <c r="I194" s="91" t="s">
        <v>1131</v>
      </c>
      <c r="J194" s="91" t="s">
        <v>1138</v>
      </c>
      <c r="K194" s="91">
        <v>2015</v>
      </c>
    </row>
    <row r="195" spans="2:11" ht="34.5" customHeight="1" x14ac:dyDescent="0.25">
      <c r="B195" s="48">
        <v>196</v>
      </c>
      <c r="C195" s="97" t="s">
        <v>1139</v>
      </c>
      <c r="D195" s="103" t="s">
        <v>1140</v>
      </c>
      <c r="E195" s="91" t="s">
        <v>1141</v>
      </c>
      <c r="F195" s="91" t="s">
        <v>1142</v>
      </c>
      <c r="G195" s="91">
        <v>79633000</v>
      </c>
      <c r="H195" s="91" t="s">
        <v>1130</v>
      </c>
      <c r="I195" s="91" t="s">
        <v>1143</v>
      </c>
      <c r="J195" s="91" t="s">
        <v>1144</v>
      </c>
      <c r="K195" s="91">
        <v>80</v>
      </c>
    </row>
    <row r="196" spans="2:11" ht="45" x14ac:dyDescent="0.25">
      <c r="B196" s="48">
        <v>245</v>
      </c>
      <c r="C196" s="38" t="s">
        <v>1145</v>
      </c>
      <c r="D196" s="24" t="s">
        <v>1146</v>
      </c>
      <c r="E196" s="24" t="s">
        <v>1147</v>
      </c>
      <c r="F196" s="24" t="s">
        <v>1148</v>
      </c>
      <c r="G196" s="51" t="s">
        <v>1149</v>
      </c>
      <c r="H196" s="21" t="s">
        <v>1150</v>
      </c>
      <c r="I196" s="21" t="s">
        <v>41</v>
      </c>
      <c r="J196" s="21" t="s">
        <v>171</v>
      </c>
      <c r="K196" s="21">
        <v>9008</v>
      </c>
    </row>
    <row r="197" spans="2:11" ht="30" x14ac:dyDescent="0.25">
      <c r="B197" s="48">
        <v>246</v>
      </c>
      <c r="C197" s="38" t="s">
        <v>1151</v>
      </c>
      <c r="D197" s="24" t="s">
        <v>1152</v>
      </c>
      <c r="E197" s="24" t="s">
        <v>1153</v>
      </c>
      <c r="F197" s="24" t="s">
        <v>1154</v>
      </c>
      <c r="G197" s="51">
        <v>45232454</v>
      </c>
      <c r="H197" s="21" t="s">
        <v>1155</v>
      </c>
      <c r="I197" s="21" t="s">
        <v>1156</v>
      </c>
      <c r="J197" s="21" t="s">
        <v>167</v>
      </c>
      <c r="K197" s="21">
        <v>47519</v>
      </c>
    </row>
    <row r="198" spans="2:11" ht="45" x14ac:dyDescent="0.25">
      <c r="B198" s="48">
        <v>247</v>
      </c>
      <c r="C198" s="38" t="s">
        <v>1157</v>
      </c>
      <c r="D198" s="24" t="s">
        <v>1158</v>
      </c>
      <c r="E198" s="24" t="s">
        <v>1159</v>
      </c>
      <c r="F198" s="24" t="s">
        <v>1160</v>
      </c>
      <c r="G198" s="51">
        <v>45230000</v>
      </c>
      <c r="H198" s="21" t="s">
        <v>1155</v>
      </c>
      <c r="I198" s="21" t="s">
        <v>1161</v>
      </c>
      <c r="J198" s="21" t="s">
        <v>80</v>
      </c>
      <c r="K198" s="21">
        <v>10853.64</v>
      </c>
    </row>
    <row r="199" spans="2:11" ht="45" x14ac:dyDescent="0.25">
      <c r="B199" s="48">
        <v>248</v>
      </c>
      <c r="C199" s="38" t="s">
        <v>1162</v>
      </c>
      <c r="D199" s="24" t="s">
        <v>1163</v>
      </c>
      <c r="E199" s="24" t="s">
        <v>1164</v>
      </c>
      <c r="F199" s="24" t="s">
        <v>1165</v>
      </c>
      <c r="G199" s="51">
        <v>30190000</v>
      </c>
      <c r="H199" s="21" t="s">
        <v>1166</v>
      </c>
      <c r="I199" s="24" t="s">
        <v>1167</v>
      </c>
      <c r="J199" s="21" t="s">
        <v>1168</v>
      </c>
      <c r="K199" s="21">
        <v>36</v>
      </c>
    </row>
    <row r="200" spans="2:11" ht="45" x14ac:dyDescent="0.25">
      <c r="B200" s="48">
        <v>249</v>
      </c>
      <c r="C200" s="38" t="s">
        <v>1169</v>
      </c>
      <c r="D200" s="24" t="s">
        <v>1170</v>
      </c>
      <c r="E200" s="24" t="s">
        <v>1171</v>
      </c>
      <c r="F200" s="24" t="s">
        <v>1172</v>
      </c>
      <c r="G200" s="51">
        <v>45450000</v>
      </c>
      <c r="H200" s="21" t="s">
        <v>1173</v>
      </c>
      <c r="I200" s="21" t="s">
        <v>1174</v>
      </c>
      <c r="J200" s="21" t="s">
        <v>1175</v>
      </c>
      <c r="K200" s="21">
        <v>7662.92</v>
      </c>
    </row>
    <row r="201" spans="2:11" ht="30" x14ac:dyDescent="0.25">
      <c r="B201" s="48">
        <v>250</v>
      </c>
      <c r="C201" s="38" t="s">
        <v>1176</v>
      </c>
      <c r="D201" s="24" t="s">
        <v>1177</v>
      </c>
      <c r="E201" s="24" t="s">
        <v>1178</v>
      </c>
      <c r="F201" s="24" t="s">
        <v>1179</v>
      </c>
      <c r="G201" s="51">
        <v>3010000</v>
      </c>
      <c r="H201" s="21" t="s">
        <v>1173</v>
      </c>
      <c r="I201" s="24" t="s">
        <v>1180</v>
      </c>
      <c r="J201" s="21" t="s">
        <v>1181</v>
      </c>
      <c r="K201" s="21">
        <v>150</v>
      </c>
    </row>
    <row r="202" spans="2:11" ht="45" x14ac:dyDescent="0.25">
      <c r="B202" s="48">
        <v>250</v>
      </c>
      <c r="C202" s="38" t="s">
        <v>1182</v>
      </c>
      <c r="D202" s="24" t="s">
        <v>1183</v>
      </c>
      <c r="E202" s="24" t="s">
        <v>1184</v>
      </c>
      <c r="F202" s="24" t="s">
        <v>1185</v>
      </c>
      <c r="G202" s="51">
        <v>45221200</v>
      </c>
      <c r="H202" s="21" t="s">
        <v>1186</v>
      </c>
      <c r="I202" s="24" t="s">
        <v>1187</v>
      </c>
      <c r="J202" s="21" t="s">
        <v>1188</v>
      </c>
      <c r="K202" s="21">
        <v>350000</v>
      </c>
    </row>
    <row r="203" spans="2:11" ht="75" x14ac:dyDescent="0.25">
      <c r="B203" s="108">
        <v>251</v>
      </c>
      <c r="C203" s="100" t="s">
        <v>1189</v>
      </c>
      <c r="D203" s="101" t="s">
        <v>1190</v>
      </c>
      <c r="E203" s="101" t="s">
        <v>1191</v>
      </c>
      <c r="F203" s="102" t="s">
        <v>1192</v>
      </c>
      <c r="G203" s="102">
        <v>45231000</v>
      </c>
      <c r="H203" s="102" t="s">
        <v>1193</v>
      </c>
      <c r="I203" s="102" t="s">
        <v>1194</v>
      </c>
      <c r="J203" s="102" t="s">
        <v>1175</v>
      </c>
      <c r="K203" s="102">
        <v>49998.96</v>
      </c>
    </row>
    <row r="204" spans="2:11" ht="45" x14ac:dyDescent="0.25">
      <c r="B204" s="108">
        <v>252</v>
      </c>
      <c r="C204" s="100" t="s">
        <v>1195</v>
      </c>
      <c r="D204" s="101" t="s">
        <v>1196</v>
      </c>
      <c r="E204" s="101" t="s">
        <v>1197</v>
      </c>
      <c r="F204" s="102" t="s">
        <v>1198</v>
      </c>
      <c r="G204" s="102">
        <v>79820000</v>
      </c>
      <c r="H204" s="102" t="s">
        <v>1193</v>
      </c>
      <c r="I204" s="102">
        <v>26.112022</v>
      </c>
      <c r="J204" s="102" t="s">
        <v>41</v>
      </c>
      <c r="K204" s="102">
        <v>23647.200000000001</v>
      </c>
    </row>
    <row r="205" spans="2:11" ht="45" x14ac:dyDescent="0.25">
      <c r="B205" s="108">
        <v>253</v>
      </c>
      <c r="C205" s="100" t="s">
        <v>1199</v>
      </c>
      <c r="D205" s="101" t="s">
        <v>1200</v>
      </c>
      <c r="E205" s="101" t="s">
        <v>1201</v>
      </c>
      <c r="F205" s="102" t="s">
        <v>1202</v>
      </c>
      <c r="G205" s="91">
        <v>34352200</v>
      </c>
      <c r="H205" s="102" t="s">
        <v>1203</v>
      </c>
      <c r="I205" s="102" t="s">
        <v>80</v>
      </c>
      <c r="J205" s="102" t="s">
        <v>167</v>
      </c>
      <c r="K205" s="102">
        <v>1511.94</v>
      </c>
    </row>
    <row r="206" spans="2:11" ht="30" x14ac:dyDescent="0.25">
      <c r="B206" s="108">
        <v>254</v>
      </c>
      <c r="C206" s="100" t="s">
        <v>1204</v>
      </c>
      <c r="D206" s="101" t="s">
        <v>1205</v>
      </c>
      <c r="E206" s="101" t="s">
        <v>1206</v>
      </c>
      <c r="F206" s="102" t="s">
        <v>1207</v>
      </c>
      <c r="G206" s="102">
        <v>50110000</v>
      </c>
      <c r="H206" s="102" t="s">
        <v>1203</v>
      </c>
      <c r="I206" s="102" t="s">
        <v>1208</v>
      </c>
      <c r="J206" s="102" t="s">
        <v>41</v>
      </c>
      <c r="K206" s="102">
        <v>1794</v>
      </c>
    </row>
    <row r="207" spans="2:11" ht="30" x14ac:dyDescent="0.25">
      <c r="B207" s="108">
        <v>255</v>
      </c>
      <c r="C207" s="100" t="s">
        <v>1209</v>
      </c>
      <c r="D207" s="101" t="s">
        <v>1210</v>
      </c>
      <c r="E207" s="101" t="s">
        <v>1211</v>
      </c>
      <c r="F207" s="102" t="s">
        <v>1212</v>
      </c>
      <c r="G207" s="102">
        <v>79952000</v>
      </c>
      <c r="H207" s="102" t="s">
        <v>1203</v>
      </c>
      <c r="I207" s="102" t="s">
        <v>1213</v>
      </c>
      <c r="J207" s="102" t="s">
        <v>41</v>
      </c>
      <c r="K207" s="102">
        <v>29270</v>
      </c>
    </row>
    <row r="208" spans="2:11" x14ac:dyDescent="0.25">
      <c r="B208" s="108">
        <v>257</v>
      </c>
      <c r="C208" s="100" t="s">
        <v>1214</v>
      </c>
      <c r="D208" s="101" t="s">
        <v>1215</v>
      </c>
      <c r="E208" s="101" t="s">
        <v>1216</v>
      </c>
      <c r="F208" s="102" t="s">
        <v>1217</v>
      </c>
      <c r="G208" s="102">
        <v>44400000</v>
      </c>
      <c r="H208" s="102" t="s">
        <v>1218</v>
      </c>
      <c r="I208" s="102" t="s">
        <v>1219</v>
      </c>
      <c r="J208" s="102" t="s">
        <v>41</v>
      </c>
      <c r="K208" s="102">
        <v>730</v>
      </c>
    </row>
    <row r="209" spans="2:11" ht="60" x14ac:dyDescent="0.25">
      <c r="B209" s="108">
        <v>258</v>
      </c>
      <c r="C209" s="100" t="s">
        <v>1220</v>
      </c>
      <c r="D209" s="101" t="s">
        <v>1221</v>
      </c>
      <c r="E209" s="101" t="s">
        <v>24</v>
      </c>
      <c r="F209" s="102" t="s">
        <v>1222</v>
      </c>
      <c r="G209" s="102">
        <v>9100000</v>
      </c>
      <c r="H209" s="102" t="s">
        <v>1223</v>
      </c>
      <c r="I209" s="102" t="s">
        <v>41</v>
      </c>
      <c r="J209" s="102" t="s">
        <v>80</v>
      </c>
      <c r="K209" s="101" t="s">
        <v>1224</v>
      </c>
    </row>
    <row r="210" spans="2:11" ht="30" x14ac:dyDescent="0.25">
      <c r="B210" s="108">
        <v>259</v>
      </c>
      <c r="C210" s="100" t="s">
        <v>1225</v>
      </c>
      <c r="D210" s="101" t="s">
        <v>1226</v>
      </c>
      <c r="E210" s="101" t="s">
        <v>1227</v>
      </c>
      <c r="F210" s="102" t="s">
        <v>1228</v>
      </c>
      <c r="G210" s="101" t="s">
        <v>1229</v>
      </c>
      <c r="H210" s="102" t="s">
        <v>1219</v>
      </c>
      <c r="I210" s="102" t="s">
        <v>222</v>
      </c>
      <c r="J210" s="102" t="s">
        <v>70</v>
      </c>
      <c r="K210" s="102">
        <v>1570</v>
      </c>
    </row>
    <row r="211" spans="2:11" ht="45" x14ac:dyDescent="0.25">
      <c r="B211" s="108">
        <v>261</v>
      </c>
      <c r="C211" s="100" t="s">
        <v>1230</v>
      </c>
      <c r="D211" s="101" t="s">
        <v>1231</v>
      </c>
      <c r="E211" s="101" t="s">
        <v>1232</v>
      </c>
      <c r="F211" s="102" t="s">
        <v>1233</v>
      </c>
      <c r="G211" s="102">
        <v>3413000</v>
      </c>
      <c r="H211" s="102" t="s">
        <v>315</v>
      </c>
      <c r="I211" s="102" t="s">
        <v>1234</v>
      </c>
      <c r="J211" s="102">
        <v>3413000</v>
      </c>
      <c r="K211" s="102">
        <v>5000</v>
      </c>
    </row>
    <row r="212" spans="2:11" ht="30" x14ac:dyDescent="0.25">
      <c r="B212" s="108">
        <v>262</v>
      </c>
      <c r="C212" s="100" t="s">
        <v>1235</v>
      </c>
      <c r="D212" s="101" t="s">
        <v>1236</v>
      </c>
      <c r="E212" s="101" t="s">
        <v>1237</v>
      </c>
      <c r="F212" s="102" t="s">
        <v>1342</v>
      </c>
      <c r="G212" s="102">
        <v>45233142</v>
      </c>
      <c r="H212" s="102" t="s">
        <v>1340</v>
      </c>
      <c r="I212" s="102" t="s">
        <v>163</v>
      </c>
      <c r="J212" s="102" t="s">
        <v>1341</v>
      </c>
      <c r="K212" s="102">
        <v>25500</v>
      </c>
    </row>
    <row r="213" spans="2:11" ht="60" x14ac:dyDescent="0.25">
      <c r="B213" s="108">
        <v>263</v>
      </c>
      <c r="C213" s="100" t="s">
        <v>1238</v>
      </c>
      <c r="D213" s="101" t="s">
        <v>1236</v>
      </c>
      <c r="E213" s="101" t="s">
        <v>1239</v>
      </c>
      <c r="F213" s="102" t="s">
        <v>1240</v>
      </c>
      <c r="G213" s="102">
        <v>90600000</v>
      </c>
      <c r="H213" s="102" t="s">
        <v>1241</v>
      </c>
      <c r="I213" s="102" t="s">
        <v>163</v>
      </c>
      <c r="J213" s="102" t="s">
        <v>1175</v>
      </c>
      <c r="K213" s="102">
        <v>15000</v>
      </c>
    </row>
    <row r="214" spans="2:11" ht="34.5" customHeight="1" x14ac:dyDescent="0.25">
      <c r="B214" s="108">
        <v>264</v>
      </c>
      <c r="C214" s="100" t="s">
        <v>1242</v>
      </c>
      <c r="D214" s="101" t="s">
        <v>1243</v>
      </c>
      <c r="E214" s="101" t="s">
        <v>1244</v>
      </c>
      <c r="F214" s="102" t="s">
        <v>1245</v>
      </c>
      <c r="G214" s="102">
        <v>24610000</v>
      </c>
      <c r="H214" s="102" t="s">
        <v>1246</v>
      </c>
      <c r="I214" s="102" t="s">
        <v>1194</v>
      </c>
      <c r="J214" s="102" t="s">
        <v>80</v>
      </c>
      <c r="K214" s="102">
        <v>1400</v>
      </c>
    </row>
    <row r="215" spans="2:11" ht="33.75" customHeight="1" x14ac:dyDescent="0.25">
      <c r="B215" s="108">
        <v>265</v>
      </c>
      <c r="C215" s="100" t="s">
        <v>1247</v>
      </c>
      <c r="D215" s="101" t="s">
        <v>1248</v>
      </c>
      <c r="E215" s="101" t="s">
        <v>1249</v>
      </c>
      <c r="F215" s="102" t="s">
        <v>1250</v>
      </c>
      <c r="G215" s="102">
        <v>7980000</v>
      </c>
      <c r="H215" s="102" t="s">
        <v>1246</v>
      </c>
      <c r="I215" s="102" t="s">
        <v>1251</v>
      </c>
      <c r="J215" s="102" t="s">
        <v>1252</v>
      </c>
      <c r="K215" s="102">
        <v>100</v>
      </c>
    </row>
    <row r="216" spans="2:11" ht="30" x14ac:dyDescent="0.25">
      <c r="B216" s="108">
        <v>266</v>
      </c>
      <c r="C216" s="100" t="s">
        <v>1253</v>
      </c>
      <c r="D216" s="101" t="s">
        <v>1254</v>
      </c>
      <c r="E216" s="101" t="s">
        <v>1255</v>
      </c>
      <c r="F216" s="102" t="s">
        <v>1256</v>
      </c>
      <c r="G216" s="102">
        <v>45233262</v>
      </c>
      <c r="H216" s="102" t="s">
        <v>1246</v>
      </c>
      <c r="I216" s="102" t="s">
        <v>1257</v>
      </c>
      <c r="J216" s="102" t="s">
        <v>1258</v>
      </c>
      <c r="K216" s="102">
        <v>300000</v>
      </c>
    </row>
    <row r="217" spans="2:11" ht="45" x14ac:dyDescent="0.25">
      <c r="B217" s="108">
        <v>267</v>
      </c>
      <c r="C217" s="100" t="s">
        <v>1259</v>
      </c>
      <c r="D217" s="101" t="s">
        <v>1260</v>
      </c>
      <c r="E217" s="101" t="s">
        <v>1261</v>
      </c>
      <c r="F217" s="102" t="s">
        <v>1262</v>
      </c>
      <c r="G217" s="102">
        <v>39525500</v>
      </c>
      <c r="H217" s="102" t="s">
        <v>1181</v>
      </c>
      <c r="I217" s="102" t="s">
        <v>1263</v>
      </c>
      <c r="J217" s="102" t="s">
        <v>70</v>
      </c>
      <c r="K217" s="102">
        <v>200</v>
      </c>
    </row>
    <row r="218" spans="2:11" ht="75" x14ac:dyDescent="0.25">
      <c r="B218" s="108">
        <v>268</v>
      </c>
      <c r="C218" s="100" t="s">
        <v>1264</v>
      </c>
      <c r="D218" s="101" t="s">
        <v>1243</v>
      </c>
      <c r="E218" s="101" t="s">
        <v>1265</v>
      </c>
      <c r="F218" s="102" t="s">
        <v>1266</v>
      </c>
      <c r="G218" s="102">
        <v>45310000</v>
      </c>
      <c r="H218" s="102" t="s">
        <v>1267</v>
      </c>
      <c r="I218" s="102" t="s">
        <v>1268</v>
      </c>
      <c r="J218" s="102" t="s">
        <v>167</v>
      </c>
      <c r="K218" s="102">
        <v>18070.5</v>
      </c>
    </row>
    <row r="219" spans="2:11" ht="90" x14ac:dyDescent="0.25">
      <c r="B219" s="108">
        <v>269</v>
      </c>
      <c r="C219" s="100" t="s">
        <v>1269</v>
      </c>
      <c r="D219" s="101" t="s">
        <v>1270</v>
      </c>
      <c r="E219" s="101" t="s">
        <v>1271</v>
      </c>
      <c r="F219" s="102" t="s">
        <v>1272</v>
      </c>
      <c r="G219" s="102">
        <v>71320000</v>
      </c>
      <c r="H219" s="102" t="s">
        <v>1263</v>
      </c>
      <c r="I219" s="102" t="s">
        <v>1273</v>
      </c>
      <c r="J219" s="102" t="s">
        <v>1274</v>
      </c>
      <c r="K219" s="102">
        <v>14278</v>
      </c>
    </row>
    <row r="220" spans="2:11" ht="75" x14ac:dyDescent="0.25">
      <c r="B220" s="108"/>
      <c r="C220" s="100" t="s">
        <v>1275</v>
      </c>
      <c r="D220" s="101" t="s">
        <v>1243</v>
      </c>
      <c r="E220" s="101" t="s">
        <v>1276</v>
      </c>
      <c r="F220" s="102" t="s">
        <v>1277</v>
      </c>
      <c r="G220" s="102">
        <v>45310000</v>
      </c>
      <c r="H220" s="102" t="s">
        <v>1278</v>
      </c>
      <c r="I220" s="102" t="s">
        <v>1268</v>
      </c>
      <c r="J220" s="102" t="s">
        <v>1279</v>
      </c>
      <c r="K220" s="102">
        <v>25824.799999999999</v>
      </c>
    </row>
    <row r="221" spans="2:11" ht="30" x14ac:dyDescent="0.25">
      <c r="B221" s="108"/>
      <c r="C221" s="100" t="s">
        <v>1280</v>
      </c>
      <c r="D221" s="101" t="s">
        <v>1281</v>
      </c>
      <c r="E221" s="101" t="s">
        <v>1282</v>
      </c>
      <c r="F221" s="102" t="s">
        <v>1283</v>
      </c>
      <c r="G221" s="102">
        <v>1893000</v>
      </c>
      <c r="H221" s="102" t="s">
        <v>1284</v>
      </c>
      <c r="I221" s="102" t="s">
        <v>1251</v>
      </c>
      <c r="J221" s="102" t="s">
        <v>80</v>
      </c>
      <c r="K221" s="102">
        <v>100</v>
      </c>
    </row>
    <row r="222" spans="2:11" ht="30" x14ac:dyDescent="0.25">
      <c r="B222" s="108"/>
      <c r="C222" s="100" t="s">
        <v>1285</v>
      </c>
      <c r="D222" s="101" t="s">
        <v>1286</v>
      </c>
      <c r="E222" s="101" t="s">
        <v>1287</v>
      </c>
      <c r="F222" s="102" t="s">
        <v>1288</v>
      </c>
      <c r="G222" s="101" t="s">
        <v>1289</v>
      </c>
      <c r="H222" s="102" t="s">
        <v>1290</v>
      </c>
      <c r="I222" s="102" t="s">
        <v>1291</v>
      </c>
      <c r="J222" s="102" t="s">
        <v>1168</v>
      </c>
      <c r="K222" s="102">
        <v>1820</v>
      </c>
    </row>
    <row r="223" spans="2:11" ht="60" x14ac:dyDescent="0.25">
      <c r="B223" s="108"/>
      <c r="C223" s="100" t="s">
        <v>1292</v>
      </c>
      <c r="D223" s="51" t="s">
        <v>1293</v>
      </c>
      <c r="E223" s="101" t="s">
        <v>1294</v>
      </c>
      <c r="F223" s="102" t="s">
        <v>1295</v>
      </c>
      <c r="G223" s="102">
        <v>45231100</v>
      </c>
      <c r="H223" s="102" t="s">
        <v>1290</v>
      </c>
      <c r="I223" s="102" t="s">
        <v>1296</v>
      </c>
      <c r="J223" s="102" t="s">
        <v>1175</v>
      </c>
      <c r="K223" s="102">
        <v>601</v>
      </c>
    </row>
    <row r="224" spans="2:11" ht="75" x14ac:dyDescent="0.25">
      <c r="B224" s="108"/>
      <c r="C224" s="100" t="s">
        <v>1297</v>
      </c>
      <c r="D224" s="101" t="s">
        <v>1343</v>
      </c>
      <c r="E224" s="101" t="s">
        <v>1298</v>
      </c>
      <c r="F224" s="102" t="s">
        <v>1299</v>
      </c>
      <c r="G224" s="101" t="s">
        <v>1300</v>
      </c>
      <c r="H224" s="102" t="s">
        <v>1194</v>
      </c>
      <c r="I224" s="102" t="s">
        <v>1301</v>
      </c>
      <c r="J224" s="102" t="s">
        <v>1302</v>
      </c>
      <c r="K224" s="102">
        <v>93995.64</v>
      </c>
    </row>
    <row r="225" spans="2:11" ht="75" x14ac:dyDescent="0.25">
      <c r="B225" s="108"/>
      <c r="C225" s="100" t="s">
        <v>1303</v>
      </c>
      <c r="D225" s="101" t="s">
        <v>1243</v>
      </c>
      <c r="E225" s="101" t="s">
        <v>1304</v>
      </c>
      <c r="F225" s="102" t="s">
        <v>1305</v>
      </c>
      <c r="G225" s="102">
        <v>15800000</v>
      </c>
      <c r="H225" s="102" t="s">
        <v>1194</v>
      </c>
      <c r="I225" s="102" t="s">
        <v>1194</v>
      </c>
      <c r="J225" s="102" t="s">
        <v>70</v>
      </c>
      <c r="K225" s="102">
        <v>2912</v>
      </c>
    </row>
    <row r="226" spans="2:11" ht="30" x14ac:dyDescent="0.25">
      <c r="B226" s="108"/>
      <c r="C226" s="100" t="s">
        <v>1306</v>
      </c>
      <c r="D226" s="101" t="s">
        <v>1307</v>
      </c>
      <c r="E226" s="101" t="s">
        <v>1308</v>
      </c>
      <c r="F226" s="102" t="s">
        <v>1309</v>
      </c>
      <c r="G226" s="102">
        <v>30199730</v>
      </c>
      <c r="H226" s="102" t="s">
        <v>1310</v>
      </c>
      <c r="I226" s="102" t="s">
        <v>41</v>
      </c>
      <c r="J226" s="102" t="s">
        <v>70</v>
      </c>
      <c r="K226" s="102">
        <v>120</v>
      </c>
    </row>
    <row r="227" spans="2:11" ht="45" x14ac:dyDescent="0.25">
      <c r="B227" s="108"/>
      <c r="C227" s="100" t="s">
        <v>1311</v>
      </c>
      <c r="D227" s="101" t="s">
        <v>1312</v>
      </c>
      <c r="E227" s="101" t="s">
        <v>1313</v>
      </c>
      <c r="F227" s="102" t="s">
        <v>1314</v>
      </c>
      <c r="G227" s="102">
        <v>45231000</v>
      </c>
      <c r="H227" s="102" t="s">
        <v>1315</v>
      </c>
      <c r="I227" s="101" t="s">
        <v>1316</v>
      </c>
      <c r="J227" s="102">
        <v>1.3120229999999999</v>
      </c>
      <c r="K227" s="102">
        <v>4221.8100000000004</v>
      </c>
    </row>
    <row r="228" spans="2:11" ht="45" x14ac:dyDescent="0.25">
      <c r="B228" s="108"/>
      <c r="C228" s="100" t="s">
        <v>1317</v>
      </c>
      <c r="D228" s="101" t="s">
        <v>1318</v>
      </c>
      <c r="E228" s="101" t="s">
        <v>1319</v>
      </c>
      <c r="F228" s="102" t="s">
        <v>1320</v>
      </c>
      <c r="G228" s="101" t="s">
        <v>1321</v>
      </c>
      <c r="H228" s="102" t="s">
        <v>1315</v>
      </c>
      <c r="I228" s="102" t="s">
        <v>41</v>
      </c>
      <c r="J228" s="102" t="s">
        <v>1322</v>
      </c>
      <c r="K228" s="102">
        <v>571.54999999999995</v>
      </c>
    </row>
    <row r="229" spans="2:11" ht="45" x14ac:dyDescent="0.25">
      <c r="B229" s="108"/>
      <c r="C229" s="100" t="s">
        <v>1323</v>
      </c>
      <c r="D229" s="101" t="s">
        <v>1324</v>
      </c>
      <c r="E229" s="101" t="s">
        <v>1325</v>
      </c>
      <c r="F229" s="102" t="s">
        <v>1326</v>
      </c>
      <c r="G229" s="102">
        <v>37420000</v>
      </c>
      <c r="H229" s="102" t="s">
        <v>1327</v>
      </c>
      <c r="I229" s="102" t="s">
        <v>167</v>
      </c>
      <c r="J229" s="102" t="s">
        <v>1274</v>
      </c>
      <c r="K229" s="102">
        <v>41950.28</v>
      </c>
    </row>
    <row r="230" spans="2:11" x14ac:dyDescent="0.25">
      <c r="B230" s="108"/>
      <c r="C230" s="100"/>
      <c r="D230" s="101"/>
      <c r="E230" s="101"/>
      <c r="F230" s="102"/>
      <c r="G230" s="102"/>
      <c r="H230" s="102"/>
      <c r="I230" s="102"/>
      <c r="J230" s="102"/>
      <c r="K230" s="102"/>
    </row>
    <row r="231" spans="2:11" x14ac:dyDescent="0.25">
      <c r="B231" s="108"/>
      <c r="C231" s="100"/>
      <c r="D231" s="101"/>
      <c r="E231" s="101"/>
      <c r="F231" s="102"/>
      <c r="G231" s="102"/>
      <c r="H231" s="102"/>
      <c r="I231" s="102"/>
      <c r="J231" s="102"/>
      <c r="K231" s="102"/>
    </row>
    <row r="232" spans="2:11" x14ac:dyDescent="0.25">
      <c r="B232" s="108"/>
      <c r="C232" s="100"/>
      <c r="D232" s="101"/>
      <c r="E232" s="101"/>
      <c r="F232" s="102"/>
      <c r="G232" s="102"/>
      <c r="H232" s="102"/>
      <c r="I232" s="102"/>
      <c r="J232" s="102"/>
      <c r="K232" s="102"/>
    </row>
  </sheetData>
  <autoFilter ref="A5:K226"/>
  <mergeCells count="1">
    <mergeCell ref="G2:K2"/>
  </mergeCells>
  <pageMargins left="0.25" right="0.25" top="0" bottom="0" header="0" footer="0.05"/>
  <pageSetup paperSize="9" scale="3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5"/>
  <sheetViews>
    <sheetView zoomScaleNormal="100" workbookViewId="0">
      <selection activeCell="I25" sqref="I25"/>
    </sheetView>
  </sheetViews>
  <sheetFormatPr defaultRowHeight="15" x14ac:dyDescent="0.25"/>
  <cols>
    <col min="3" max="3" width="6.42578125" style="54" customWidth="1"/>
    <col min="4" max="4" width="31.5703125" customWidth="1"/>
    <col min="5" max="5" width="13.28515625" customWidth="1"/>
    <col min="6" max="6" width="16.85546875" customWidth="1"/>
    <col min="7" max="7" width="14.85546875" customWidth="1"/>
    <col min="8" max="8" width="16.140625" customWidth="1"/>
    <col min="9" max="9" width="23.5703125" customWidth="1"/>
    <col min="10" max="10" width="20.7109375" customWidth="1"/>
  </cols>
  <sheetData>
    <row r="3" spans="3:10" x14ac:dyDescent="0.25">
      <c r="E3" s="110" t="s">
        <v>248</v>
      </c>
      <c r="F3" s="110"/>
      <c r="G3" s="110"/>
      <c r="H3" s="110"/>
    </row>
    <row r="5" spans="3:10" x14ac:dyDescent="0.25">
      <c r="J5" s="65" t="s">
        <v>40</v>
      </c>
    </row>
    <row r="7" spans="3:10" ht="31.5" x14ac:dyDescent="0.25">
      <c r="C7" s="34" t="s">
        <v>0</v>
      </c>
      <c r="D7" s="60" t="s">
        <v>12</v>
      </c>
      <c r="E7" s="61" t="s">
        <v>226</v>
      </c>
      <c r="F7" s="61" t="s">
        <v>227</v>
      </c>
      <c r="G7" s="61" t="s">
        <v>228</v>
      </c>
      <c r="H7" s="61" t="s">
        <v>9</v>
      </c>
      <c r="I7" s="60" t="s">
        <v>229</v>
      </c>
      <c r="J7" s="13" t="s">
        <v>230</v>
      </c>
    </row>
    <row r="8" spans="3:10" ht="30" x14ac:dyDescent="0.25">
      <c r="C8" s="59">
        <v>1</v>
      </c>
      <c r="D8" s="14" t="s">
        <v>236</v>
      </c>
      <c r="E8" s="63" t="s">
        <v>231</v>
      </c>
      <c r="F8" s="63">
        <v>2</v>
      </c>
      <c r="G8" s="63">
        <v>11.5</v>
      </c>
      <c r="H8" s="63">
        <f>F8*G8</f>
        <v>23</v>
      </c>
      <c r="I8" s="63">
        <v>15842000</v>
      </c>
      <c r="J8" s="114">
        <f>H8+H9+H10+H11+H12+H13</f>
        <v>105.8</v>
      </c>
    </row>
    <row r="9" spans="3:10" x14ac:dyDescent="0.25">
      <c r="C9" s="59">
        <v>2</v>
      </c>
      <c r="D9" s="63" t="s">
        <v>233</v>
      </c>
      <c r="E9" s="63" t="s">
        <v>234</v>
      </c>
      <c r="F9" s="63">
        <v>10</v>
      </c>
      <c r="G9" s="63">
        <v>2.4</v>
      </c>
      <c r="H9" s="63">
        <f t="shared" ref="H9:H21" si="0">F9*G9</f>
        <v>24</v>
      </c>
      <c r="I9" s="63">
        <v>15850000</v>
      </c>
      <c r="J9" s="115"/>
    </row>
    <row r="10" spans="3:10" x14ac:dyDescent="0.25">
      <c r="C10" s="59">
        <v>3</v>
      </c>
      <c r="D10" s="63" t="s">
        <v>238</v>
      </c>
      <c r="E10" s="63" t="s">
        <v>234</v>
      </c>
      <c r="F10" s="63">
        <v>8</v>
      </c>
      <c r="G10" s="63">
        <v>2.6</v>
      </c>
      <c r="H10" s="63">
        <f t="shared" si="0"/>
        <v>20.8</v>
      </c>
      <c r="I10" s="63">
        <v>15831000</v>
      </c>
      <c r="J10" s="115"/>
    </row>
    <row r="11" spans="3:10" x14ac:dyDescent="0.25">
      <c r="C11" s="64">
        <v>4</v>
      </c>
      <c r="D11" s="63" t="s">
        <v>239</v>
      </c>
      <c r="E11" s="63" t="s">
        <v>234</v>
      </c>
      <c r="F11" s="63">
        <v>2</v>
      </c>
      <c r="G11" s="63">
        <v>3</v>
      </c>
      <c r="H11" s="63">
        <f t="shared" si="0"/>
        <v>6</v>
      </c>
      <c r="I11" s="63">
        <v>15850000</v>
      </c>
      <c r="J11" s="115"/>
    </row>
    <row r="12" spans="3:10" x14ac:dyDescent="0.25">
      <c r="C12" s="64">
        <v>5</v>
      </c>
      <c r="D12" s="63" t="s">
        <v>245</v>
      </c>
      <c r="E12" s="63" t="s">
        <v>231</v>
      </c>
      <c r="F12" s="63">
        <v>2</v>
      </c>
      <c r="G12" s="63">
        <v>6</v>
      </c>
      <c r="H12" s="63">
        <f>F12*G12</f>
        <v>12</v>
      </c>
      <c r="I12" s="63">
        <v>15821150</v>
      </c>
      <c r="J12" s="115"/>
    </row>
    <row r="13" spans="3:10" x14ac:dyDescent="0.25">
      <c r="C13" s="64">
        <v>6</v>
      </c>
      <c r="D13" s="63" t="s">
        <v>246</v>
      </c>
      <c r="E13" s="63" t="s">
        <v>234</v>
      </c>
      <c r="F13" s="63">
        <v>2</v>
      </c>
      <c r="G13" s="63">
        <v>10</v>
      </c>
      <c r="H13" s="63">
        <f>F13*G13</f>
        <v>20</v>
      </c>
      <c r="I13" s="63">
        <v>15842000</v>
      </c>
      <c r="J13" s="116"/>
    </row>
    <row r="14" spans="3:10" ht="30" x14ac:dyDescent="0.25">
      <c r="C14" s="64">
        <v>7</v>
      </c>
      <c r="D14" s="63" t="s">
        <v>240</v>
      </c>
      <c r="E14" s="63" t="s">
        <v>231</v>
      </c>
      <c r="F14" s="63">
        <v>4</v>
      </c>
      <c r="G14" s="63">
        <v>12</v>
      </c>
      <c r="H14" s="63">
        <f t="shared" si="0"/>
        <v>48</v>
      </c>
      <c r="I14" s="63">
        <v>15931100</v>
      </c>
      <c r="J14" s="114">
        <f>H14+H15</f>
        <v>67.2</v>
      </c>
    </row>
    <row r="15" spans="3:10" ht="30" x14ac:dyDescent="0.25">
      <c r="C15" s="64">
        <v>8</v>
      </c>
      <c r="D15" s="14" t="s">
        <v>237</v>
      </c>
      <c r="E15" s="63" t="s">
        <v>231</v>
      </c>
      <c r="F15" s="63">
        <v>8</v>
      </c>
      <c r="G15" s="63">
        <v>2.4</v>
      </c>
      <c r="H15" s="63">
        <f>F15*G15</f>
        <v>19.2</v>
      </c>
      <c r="I15" s="63">
        <v>15980000</v>
      </c>
      <c r="J15" s="116"/>
    </row>
    <row r="16" spans="3:10" x14ac:dyDescent="0.25">
      <c r="C16" s="64">
        <v>9</v>
      </c>
      <c r="D16" s="63" t="s">
        <v>241</v>
      </c>
      <c r="E16" s="63" t="s">
        <v>234</v>
      </c>
      <c r="F16" s="63">
        <v>4</v>
      </c>
      <c r="G16" s="63">
        <v>3</v>
      </c>
      <c r="H16" s="63">
        <f t="shared" si="0"/>
        <v>12</v>
      </c>
      <c r="I16" s="63">
        <v>15600000</v>
      </c>
      <c r="J16" s="114">
        <f>H16+H17+H18+H19+H20</f>
        <v>50.6</v>
      </c>
    </row>
    <row r="17" spans="3:10" x14ac:dyDescent="0.25">
      <c r="C17" s="64">
        <v>10</v>
      </c>
      <c r="D17" s="63" t="s">
        <v>247</v>
      </c>
      <c r="E17" s="63" t="s">
        <v>231</v>
      </c>
      <c r="F17" s="63">
        <v>2</v>
      </c>
      <c r="G17" s="63">
        <v>3</v>
      </c>
      <c r="H17" s="63">
        <f>F17*G17</f>
        <v>6</v>
      </c>
      <c r="I17" s="63">
        <v>15612100</v>
      </c>
      <c r="J17" s="115"/>
    </row>
    <row r="18" spans="3:10" x14ac:dyDescent="0.25">
      <c r="C18" s="64">
        <v>11</v>
      </c>
      <c r="D18" s="63" t="s">
        <v>244</v>
      </c>
      <c r="E18" s="63" t="s">
        <v>231</v>
      </c>
      <c r="F18" s="63">
        <v>6</v>
      </c>
      <c r="G18" s="63">
        <v>2.5</v>
      </c>
      <c r="H18" s="63">
        <f>F18*G18</f>
        <v>15</v>
      </c>
      <c r="I18" s="63">
        <v>15600000</v>
      </c>
      <c r="J18" s="115"/>
    </row>
    <row r="19" spans="3:10" x14ac:dyDescent="0.25">
      <c r="C19" s="64">
        <v>12</v>
      </c>
      <c r="D19" s="14" t="s">
        <v>235</v>
      </c>
      <c r="E19" s="63" t="s">
        <v>231</v>
      </c>
      <c r="F19" s="63">
        <v>2</v>
      </c>
      <c r="G19" s="63">
        <v>5.6</v>
      </c>
      <c r="H19" s="63">
        <f>F19*G19</f>
        <v>11.2</v>
      </c>
      <c r="I19" s="63">
        <v>15600000</v>
      </c>
      <c r="J19" s="115"/>
    </row>
    <row r="20" spans="3:10" x14ac:dyDescent="0.25">
      <c r="C20" s="64">
        <v>13</v>
      </c>
      <c r="D20" s="63" t="s">
        <v>242</v>
      </c>
      <c r="E20" s="63" t="s">
        <v>231</v>
      </c>
      <c r="F20" s="63">
        <v>2</v>
      </c>
      <c r="G20" s="63">
        <v>3.2</v>
      </c>
      <c r="H20" s="63">
        <f>F20*G20</f>
        <v>6.4</v>
      </c>
      <c r="I20" s="63">
        <v>15600000</v>
      </c>
      <c r="J20" s="116"/>
    </row>
    <row r="21" spans="3:10" ht="26.25" customHeight="1" x14ac:dyDescent="0.25">
      <c r="C21" s="64">
        <v>14</v>
      </c>
      <c r="D21" s="63" t="s">
        <v>243</v>
      </c>
      <c r="E21" s="63" t="s">
        <v>231</v>
      </c>
      <c r="F21" s="63">
        <v>4</v>
      </c>
      <c r="G21" s="63">
        <v>6.5</v>
      </c>
      <c r="H21" s="63">
        <f t="shared" si="0"/>
        <v>26</v>
      </c>
      <c r="I21" s="63">
        <v>15421000</v>
      </c>
      <c r="J21" s="42">
        <v>26</v>
      </c>
    </row>
    <row r="22" spans="3:10" ht="35.25" customHeight="1" x14ac:dyDescent="0.25">
      <c r="C22" s="111" t="s">
        <v>14</v>
      </c>
      <c r="D22" s="112"/>
      <c r="E22" s="112"/>
      <c r="F22" s="112"/>
      <c r="G22" s="113"/>
      <c r="H22" s="18">
        <f>H8+H9+H10+H11+H12+H13+H14+H15+H16+H17+H18+H19+H20+H21</f>
        <v>249.6</v>
      </c>
      <c r="I22" s="62"/>
      <c r="J22" s="18">
        <f>J8+J14+J16+J21</f>
        <v>249.6</v>
      </c>
    </row>
    <row r="25" spans="3:10" x14ac:dyDescent="0.25">
      <c r="D25" s="110" t="s">
        <v>232</v>
      </c>
      <c r="E25" s="110"/>
      <c r="F25" s="110"/>
    </row>
  </sheetData>
  <mergeCells count="6">
    <mergeCell ref="E3:H3"/>
    <mergeCell ref="C22:G22"/>
    <mergeCell ref="D25:F25"/>
    <mergeCell ref="J8:J13"/>
    <mergeCell ref="J14:J15"/>
    <mergeCell ref="J16:J20"/>
  </mergeCells>
  <pageMargins left="0.7" right="0.7" top="0.75" bottom="0.75" header="0.3" footer="0.3"/>
  <pageSetup scale="7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O11" sqref="O11"/>
    </sheetView>
  </sheetViews>
  <sheetFormatPr defaultRowHeight="15" x14ac:dyDescent="0.25"/>
  <cols>
    <col min="1" max="1" width="12.42578125" customWidth="1"/>
    <col min="2" max="2" width="11.28515625" customWidth="1"/>
    <col min="3" max="3" width="11.7109375" customWidth="1"/>
    <col min="4" max="4" width="10.7109375" customWidth="1"/>
  </cols>
  <sheetData>
    <row r="1" spans="1:10" ht="78.75" customHeight="1" x14ac:dyDescent="0.25">
      <c r="A1" s="10" t="s">
        <v>491</v>
      </c>
      <c r="B1" s="10" t="s">
        <v>492</v>
      </c>
      <c r="C1" s="70" t="s">
        <v>493</v>
      </c>
      <c r="D1" s="74" t="s">
        <v>494</v>
      </c>
      <c r="E1" s="6">
        <v>158</v>
      </c>
      <c r="F1" s="6">
        <v>159</v>
      </c>
      <c r="G1" s="6"/>
      <c r="H1" s="6"/>
      <c r="I1" s="6"/>
      <c r="J1" s="6"/>
    </row>
    <row r="2" spans="1:10" x14ac:dyDescent="0.25">
      <c r="A2" s="6">
        <v>150</v>
      </c>
      <c r="B2" s="6">
        <v>500</v>
      </c>
      <c r="C2" s="6"/>
      <c r="D2" s="6"/>
      <c r="E2" s="6"/>
      <c r="F2" s="6"/>
      <c r="G2" s="6"/>
      <c r="H2" s="6"/>
      <c r="I2" s="6"/>
      <c r="J2" s="6"/>
    </row>
    <row r="3" spans="1:10" x14ac:dyDescent="0.25">
      <c r="A3" s="6">
        <v>1200</v>
      </c>
      <c r="B3" s="6"/>
      <c r="C3" s="6">
        <v>200</v>
      </c>
      <c r="D3" s="6"/>
      <c r="E3" s="6">
        <v>75</v>
      </c>
      <c r="F3" s="6">
        <v>45</v>
      </c>
      <c r="G3" s="6"/>
      <c r="H3" s="6"/>
      <c r="I3" s="6"/>
      <c r="J3" s="6"/>
    </row>
    <row r="4" spans="1:10" x14ac:dyDescent="0.25">
      <c r="A4" s="6">
        <v>800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>
        <v>1200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>
        <v>711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>
        <v>2640</v>
      </c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>
        <f>SUM(A2:A14)</f>
        <v>4061</v>
      </c>
      <c r="B15" s="6">
        <v>500</v>
      </c>
      <c r="C15" s="6">
        <v>200</v>
      </c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P28"/>
  <sheetViews>
    <sheetView topLeftCell="G4" workbookViewId="0">
      <selection activeCell="M12" sqref="M12"/>
    </sheetView>
  </sheetViews>
  <sheetFormatPr defaultRowHeight="15" x14ac:dyDescent="0.25"/>
  <cols>
    <col min="4" max="4" width="19.85546875" customWidth="1"/>
    <col min="5" max="5" width="14.42578125" customWidth="1"/>
    <col min="6" max="6" width="16.42578125" customWidth="1"/>
    <col min="7" max="7" width="17.85546875" customWidth="1"/>
    <col min="8" max="8" width="18.140625" customWidth="1"/>
    <col min="12" max="12" width="4.7109375" customWidth="1"/>
    <col min="13" max="13" width="33.28515625" customWidth="1"/>
    <col min="14" max="14" width="16.42578125" customWidth="1"/>
    <col min="15" max="15" width="13.42578125" customWidth="1"/>
  </cols>
  <sheetData>
    <row r="4" spans="4:16" x14ac:dyDescent="0.25">
      <c r="E4" s="118" t="s">
        <v>249</v>
      </c>
      <c r="F4" s="119"/>
      <c r="G4" s="119"/>
    </row>
    <row r="7" spans="4:16" x14ac:dyDescent="0.25">
      <c r="D7" s="120" t="s">
        <v>28</v>
      </c>
      <c r="E7" s="123"/>
      <c r="F7" s="121"/>
      <c r="G7" s="120" t="s">
        <v>29</v>
      </c>
      <c r="H7" s="121"/>
    </row>
    <row r="8" spans="4:16" ht="30" x14ac:dyDescent="0.25">
      <c r="D8" s="33" t="s">
        <v>42</v>
      </c>
      <c r="E8" s="33" t="s">
        <v>43</v>
      </c>
      <c r="F8" s="33" t="s">
        <v>84</v>
      </c>
      <c r="G8" s="33" t="s">
        <v>213</v>
      </c>
      <c r="H8" s="33" t="s">
        <v>44</v>
      </c>
      <c r="L8" s="117" t="s">
        <v>214</v>
      </c>
      <c r="M8" s="117"/>
      <c r="N8" s="117"/>
      <c r="O8" s="117"/>
      <c r="P8" s="117"/>
    </row>
    <row r="9" spans="4:16" ht="15.75" customHeight="1" x14ac:dyDescent="0.25">
      <c r="D9" s="11"/>
      <c r="E9" s="11"/>
      <c r="F9" s="11"/>
      <c r="G9" s="11"/>
      <c r="H9" s="11"/>
    </row>
    <row r="10" spans="4:16" x14ac:dyDescent="0.25">
      <c r="D10" s="11"/>
      <c r="E10" s="11"/>
      <c r="F10" s="11"/>
      <c r="G10" s="11"/>
      <c r="H10" s="11"/>
      <c r="L10" s="58" t="s">
        <v>0</v>
      </c>
      <c r="M10" s="58" t="s">
        <v>215</v>
      </c>
      <c r="N10" s="58" t="s">
        <v>219</v>
      </c>
      <c r="O10" s="58" t="s">
        <v>220</v>
      </c>
    </row>
    <row r="11" spans="4:16" x14ac:dyDescent="0.25">
      <c r="D11" s="11"/>
      <c r="E11" s="11"/>
      <c r="F11" s="11"/>
      <c r="G11" s="11"/>
      <c r="H11" s="11"/>
      <c r="L11" s="11">
        <v>1</v>
      </c>
      <c r="M11" s="57" t="s">
        <v>42</v>
      </c>
      <c r="N11" s="11" t="s">
        <v>223</v>
      </c>
      <c r="O11" s="11" t="s">
        <v>337</v>
      </c>
    </row>
    <row r="12" spans="4:16" x14ac:dyDescent="0.25">
      <c r="D12" s="11"/>
      <c r="E12" s="11"/>
      <c r="F12" s="11"/>
      <c r="G12" s="11"/>
      <c r="H12" s="11"/>
      <c r="L12" s="11">
        <v>2</v>
      </c>
      <c r="M12" s="51" t="s">
        <v>43</v>
      </c>
      <c r="N12" s="11" t="s">
        <v>218</v>
      </c>
      <c r="O12" s="11"/>
    </row>
    <row r="13" spans="4:16" x14ac:dyDescent="0.25">
      <c r="D13" s="11"/>
      <c r="E13" s="11"/>
      <c r="F13" s="11"/>
      <c r="G13" s="11"/>
      <c r="H13" s="22"/>
      <c r="L13" s="11">
        <v>3</v>
      </c>
      <c r="M13" s="51" t="s">
        <v>216</v>
      </c>
      <c r="N13" s="11" t="s">
        <v>338</v>
      </c>
      <c r="O13" s="11"/>
    </row>
    <row r="14" spans="4:16" x14ac:dyDescent="0.25">
      <c r="D14" s="11"/>
      <c r="E14" s="11"/>
      <c r="F14" s="11"/>
      <c r="G14" s="11"/>
      <c r="H14" s="11"/>
      <c r="L14" s="11">
        <v>4</v>
      </c>
      <c r="M14" s="51" t="s">
        <v>213</v>
      </c>
      <c r="N14" s="11" t="s">
        <v>224</v>
      </c>
      <c r="O14" s="11" t="s">
        <v>221</v>
      </c>
    </row>
    <row r="15" spans="4:16" x14ac:dyDescent="0.25">
      <c r="D15" s="11"/>
      <c r="E15" s="11"/>
      <c r="F15" s="11"/>
      <c r="G15" s="11"/>
      <c r="H15" s="11"/>
      <c r="L15" s="11">
        <v>5</v>
      </c>
      <c r="M15" s="51" t="s">
        <v>217</v>
      </c>
      <c r="N15" s="11" t="s">
        <v>222</v>
      </c>
      <c r="O15" s="11" t="s">
        <v>250</v>
      </c>
    </row>
    <row r="16" spans="4:16" x14ac:dyDescent="0.25">
      <c r="D16" s="11"/>
      <c r="E16" s="11"/>
      <c r="F16" s="11"/>
      <c r="G16" s="11"/>
      <c r="H16" s="11"/>
    </row>
    <row r="17" spans="4:8" x14ac:dyDescent="0.25">
      <c r="D17" s="11"/>
      <c r="E17" s="11"/>
      <c r="F17" s="11"/>
      <c r="G17" s="22"/>
      <c r="H17" s="11"/>
    </row>
    <row r="18" spans="4:8" x14ac:dyDescent="0.25">
      <c r="D18" s="11"/>
      <c r="E18" s="11"/>
      <c r="F18" s="11"/>
      <c r="G18" s="11"/>
      <c r="H18" s="11"/>
    </row>
    <row r="19" spans="4:8" x14ac:dyDescent="0.25">
      <c r="D19" s="22"/>
      <c r="E19" s="11"/>
      <c r="F19" s="11"/>
      <c r="G19" s="11"/>
      <c r="H19" s="11"/>
    </row>
    <row r="20" spans="4:8" x14ac:dyDescent="0.25">
      <c r="D20" s="11"/>
      <c r="E20" s="11"/>
      <c r="F20" s="11"/>
      <c r="G20" s="11"/>
      <c r="H20" s="11"/>
    </row>
    <row r="21" spans="4:8" x14ac:dyDescent="0.25">
      <c r="D21" s="11"/>
      <c r="E21" s="11"/>
      <c r="F21" s="11"/>
      <c r="G21" s="11"/>
      <c r="H21" s="11"/>
    </row>
    <row r="22" spans="4:8" x14ac:dyDescent="0.25">
      <c r="D22" s="11"/>
      <c r="E22" s="11"/>
      <c r="F22" s="11"/>
      <c r="G22" s="11"/>
      <c r="H22" s="11"/>
    </row>
    <row r="23" spans="4:8" x14ac:dyDescent="0.25">
      <c r="D23" s="11"/>
      <c r="E23" s="11"/>
      <c r="F23" s="11"/>
      <c r="G23" s="11"/>
      <c r="H23" s="11"/>
    </row>
    <row r="24" spans="4:8" x14ac:dyDescent="0.25">
      <c r="D24" s="124">
        <f>D9+D10+D11+D12+D13+D14+D15+D16+D17+D18+D19+D20+D21+D22+D23+E9+E10+E11+E12+E13+E14+E15+E16+E17+E18+E19+E20+E21+E22+E23+F9+F10+F11+F12+F13+F14+F15+F16+F17+F18+F19+F20+F21+F22+F23</f>
        <v>0</v>
      </c>
      <c r="E24" s="125"/>
      <c r="F24" s="126"/>
      <c r="G24" s="122">
        <f>G9+G10+G11+G12+G13+G14+G15+G16+G17+G18+G19+G20+G21+G22+G23+H9+H10+H11+H12+H13+H14+H15+H16+H17+H18+H19+H20+H21+H22+H23</f>
        <v>0</v>
      </c>
      <c r="H24" s="122"/>
    </row>
    <row r="25" spans="4:8" x14ac:dyDescent="0.25">
      <c r="D25" s="35"/>
      <c r="E25" s="35"/>
      <c r="F25" s="35"/>
      <c r="G25" s="35"/>
      <c r="H25" s="35"/>
    </row>
    <row r="26" spans="4:8" x14ac:dyDescent="0.25">
      <c r="G26" s="37" t="s">
        <v>46</v>
      </c>
    </row>
    <row r="27" spans="4:8" x14ac:dyDescent="0.25">
      <c r="D27" s="34" t="s">
        <v>45</v>
      </c>
      <c r="E27" s="32">
        <v>20000</v>
      </c>
      <c r="F27" s="32"/>
      <c r="G27" s="36">
        <f>E27-D24</f>
        <v>20000</v>
      </c>
    </row>
    <row r="28" spans="4:8" x14ac:dyDescent="0.25">
      <c r="D28" s="34" t="s">
        <v>29</v>
      </c>
      <c r="E28" s="32">
        <v>15000</v>
      </c>
      <c r="F28" s="32"/>
      <c r="G28" s="36">
        <f>E28-G24</f>
        <v>15000</v>
      </c>
    </row>
  </sheetData>
  <mergeCells count="6">
    <mergeCell ref="L8:P8"/>
    <mergeCell ref="E4:G4"/>
    <mergeCell ref="G7:H7"/>
    <mergeCell ref="G24:H24"/>
    <mergeCell ref="D7:F7"/>
    <mergeCell ref="D24:F24"/>
  </mergeCells>
  <pageMargins left="0.7" right="0.7" top="0.75" bottom="0.75" header="0.3" footer="0.3"/>
  <pageSetup paperSize="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12"/>
  <sheetViews>
    <sheetView workbookViewId="0">
      <selection activeCell="H20" sqref="H20"/>
    </sheetView>
  </sheetViews>
  <sheetFormatPr defaultRowHeight="15" x14ac:dyDescent="0.25"/>
  <cols>
    <col min="3" max="3" width="5.42578125" customWidth="1"/>
    <col min="4" max="4" width="32.28515625" customWidth="1"/>
    <col min="5" max="5" width="12.42578125" customWidth="1"/>
    <col min="6" max="6" width="17.7109375" customWidth="1"/>
    <col min="7" max="7" width="15.28515625" customWidth="1"/>
    <col min="8" max="8" width="16.85546875" customWidth="1"/>
    <col min="9" max="9" width="21.28515625" customWidth="1"/>
  </cols>
  <sheetData>
    <row r="2" spans="3:9" ht="48.75" customHeight="1" x14ac:dyDescent="0.25">
      <c r="E2" s="132" t="s">
        <v>284</v>
      </c>
      <c r="F2" s="132"/>
      <c r="G2" s="132"/>
    </row>
    <row r="4" spans="3:9" x14ac:dyDescent="0.25">
      <c r="I4" s="65" t="s">
        <v>40</v>
      </c>
    </row>
    <row r="6" spans="3:9" ht="31.5" x14ac:dyDescent="0.25">
      <c r="C6" s="34" t="s">
        <v>0</v>
      </c>
      <c r="D6" s="60" t="s">
        <v>12</v>
      </c>
      <c r="E6" s="61" t="s">
        <v>226</v>
      </c>
      <c r="F6" s="61" t="s">
        <v>227</v>
      </c>
      <c r="G6" s="61" t="s">
        <v>228</v>
      </c>
      <c r="H6" s="61" t="s">
        <v>9</v>
      </c>
      <c r="I6" s="60" t="s">
        <v>229</v>
      </c>
    </row>
    <row r="7" spans="3:9" ht="35.25" customHeight="1" x14ac:dyDescent="0.25">
      <c r="C7" s="30">
        <v>1</v>
      </c>
      <c r="D7" s="14" t="s">
        <v>279</v>
      </c>
      <c r="E7" s="63" t="s">
        <v>231</v>
      </c>
      <c r="F7" s="63">
        <v>1</v>
      </c>
      <c r="G7" s="63">
        <v>90</v>
      </c>
      <c r="H7" s="63">
        <v>90</v>
      </c>
      <c r="I7" s="63">
        <v>42664100</v>
      </c>
    </row>
    <row r="8" spans="3:9" ht="30" x14ac:dyDescent="0.25">
      <c r="C8" s="41">
        <v>2</v>
      </c>
      <c r="D8" s="63" t="s">
        <v>280</v>
      </c>
      <c r="E8" s="63" t="s">
        <v>231</v>
      </c>
      <c r="F8" s="63">
        <v>1</v>
      </c>
      <c r="G8" s="63">
        <v>140</v>
      </c>
      <c r="H8" s="63">
        <v>140</v>
      </c>
      <c r="I8" s="63">
        <v>42610000</v>
      </c>
    </row>
    <row r="9" spans="3:9" ht="36" customHeight="1" x14ac:dyDescent="0.25">
      <c r="C9" s="41">
        <v>3</v>
      </c>
      <c r="D9" s="63" t="s">
        <v>281</v>
      </c>
      <c r="E9" s="63" t="s">
        <v>231</v>
      </c>
      <c r="F9" s="63">
        <v>1</v>
      </c>
      <c r="G9" s="63">
        <v>20</v>
      </c>
      <c r="H9" s="63">
        <v>20</v>
      </c>
      <c r="I9" s="130">
        <v>4267000</v>
      </c>
    </row>
    <row r="10" spans="3:9" ht="45" x14ac:dyDescent="0.25">
      <c r="C10" s="41">
        <v>4</v>
      </c>
      <c r="D10" s="63" t="s">
        <v>282</v>
      </c>
      <c r="E10" s="63" t="s">
        <v>231</v>
      </c>
      <c r="F10" s="63">
        <v>1</v>
      </c>
      <c r="G10" s="63">
        <v>480</v>
      </c>
      <c r="H10" s="63">
        <v>480</v>
      </c>
      <c r="I10" s="131"/>
    </row>
    <row r="11" spans="3:9" ht="30" x14ac:dyDescent="0.25">
      <c r="C11" s="41">
        <v>5</v>
      </c>
      <c r="D11" s="63" t="s">
        <v>283</v>
      </c>
      <c r="E11" s="63" t="s">
        <v>231</v>
      </c>
      <c r="F11" s="63">
        <v>1</v>
      </c>
      <c r="G11" s="63">
        <v>137.69999999999999</v>
      </c>
      <c r="H11" s="63">
        <v>137.69999999999999</v>
      </c>
      <c r="I11" s="63">
        <v>42637000</v>
      </c>
    </row>
    <row r="12" spans="3:9" ht="18.75" customHeight="1" x14ac:dyDescent="0.25">
      <c r="C12" s="127" t="s">
        <v>14</v>
      </c>
      <c r="D12" s="128"/>
      <c r="E12" s="128"/>
      <c r="F12" s="128"/>
      <c r="G12" s="129"/>
      <c r="H12" s="43">
        <f>H7+H8+H9+H10+H11</f>
        <v>867.7</v>
      </c>
      <c r="I12" s="71"/>
    </row>
  </sheetData>
  <mergeCells count="3">
    <mergeCell ref="C12:G12"/>
    <mergeCell ref="I9:I10"/>
    <mergeCell ref="E2:G2"/>
  </mergeCells>
  <pageMargins left="0.7" right="0.7" top="0.75" bottom="0.75" header="0.3" footer="0.3"/>
  <pageSetup scale="8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opLeftCell="A16" workbookViewId="0">
      <selection activeCell="G29" sqref="G29"/>
    </sheetView>
  </sheetViews>
  <sheetFormatPr defaultRowHeight="15" x14ac:dyDescent="0.25"/>
  <cols>
    <col min="2" max="2" width="5.85546875" customWidth="1"/>
    <col min="3" max="3" width="25.85546875" customWidth="1"/>
    <col min="4" max="5" width="14.5703125" customWidth="1"/>
    <col min="6" max="6" width="21.140625" customWidth="1"/>
    <col min="7" max="7" width="45" customWidth="1"/>
    <col min="8" max="8" width="24" customWidth="1"/>
  </cols>
  <sheetData>
    <row r="2" spans="2:8" ht="30" x14ac:dyDescent="0.25">
      <c r="B2" s="67" t="s">
        <v>0</v>
      </c>
      <c r="C2" s="67" t="s">
        <v>251</v>
      </c>
      <c r="D2" s="68" t="s">
        <v>226</v>
      </c>
      <c r="E2" s="67" t="s">
        <v>227</v>
      </c>
      <c r="F2" s="67" t="s">
        <v>228</v>
      </c>
      <c r="G2" s="67" t="s">
        <v>252</v>
      </c>
    </row>
    <row r="3" spans="2:8" ht="37.5" customHeight="1" x14ac:dyDescent="0.25">
      <c r="B3" s="133" t="s">
        <v>253</v>
      </c>
      <c r="C3" s="134"/>
      <c r="D3" s="134"/>
      <c r="E3" s="134"/>
      <c r="F3" s="134"/>
      <c r="G3" s="135"/>
    </row>
    <row r="4" spans="2:8" x14ac:dyDescent="0.25">
      <c r="B4" s="66">
        <v>1</v>
      </c>
      <c r="C4" s="66" t="s">
        <v>254</v>
      </c>
      <c r="D4" s="66" t="s">
        <v>231</v>
      </c>
      <c r="E4" s="66">
        <v>1</v>
      </c>
      <c r="F4" s="66">
        <v>1599.14</v>
      </c>
      <c r="G4" s="66" t="s">
        <v>255</v>
      </c>
    </row>
    <row r="5" spans="2:8" x14ac:dyDescent="0.25">
      <c r="B5" s="66">
        <v>2</v>
      </c>
      <c r="C5" s="66" t="s">
        <v>254</v>
      </c>
      <c r="D5" s="66" t="s">
        <v>231</v>
      </c>
      <c r="E5" s="66">
        <v>1</v>
      </c>
      <c r="F5" s="66">
        <v>1599.14</v>
      </c>
      <c r="G5" s="66" t="s">
        <v>256</v>
      </c>
    </row>
    <row r="6" spans="2:8" x14ac:dyDescent="0.25">
      <c r="B6" s="66">
        <v>3</v>
      </c>
      <c r="C6" s="66" t="s">
        <v>254</v>
      </c>
      <c r="D6" s="66" t="s">
        <v>231</v>
      </c>
      <c r="E6" s="66">
        <v>1</v>
      </c>
      <c r="F6" s="66">
        <v>1599.14</v>
      </c>
      <c r="G6" s="66" t="s">
        <v>257</v>
      </c>
    </row>
    <row r="7" spans="2:8" x14ac:dyDescent="0.25">
      <c r="B7" s="66">
        <v>4</v>
      </c>
      <c r="C7" s="66" t="s">
        <v>254</v>
      </c>
      <c r="D7" s="66" t="s">
        <v>231</v>
      </c>
      <c r="E7" s="66">
        <v>1</v>
      </c>
      <c r="F7" s="66">
        <v>1599.14</v>
      </c>
      <c r="G7" s="66" t="s">
        <v>258</v>
      </c>
    </row>
    <row r="8" spans="2:8" ht="60" x14ac:dyDescent="0.25">
      <c r="B8" s="11">
        <v>5</v>
      </c>
      <c r="C8" s="11" t="s">
        <v>259</v>
      </c>
      <c r="D8" s="11" t="s">
        <v>231</v>
      </c>
      <c r="E8" s="11">
        <v>1</v>
      </c>
      <c r="F8" s="11" t="s">
        <v>260</v>
      </c>
      <c r="G8" s="11" t="s">
        <v>261</v>
      </c>
      <c r="H8" s="69" t="s">
        <v>269</v>
      </c>
    </row>
    <row r="9" spans="2:8" x14ac:dyDescent="0.25">
      <c r="B9" s="66">
        <v>6</v>
      </c>
      <c r="C9" s="66" t="s">
        <v>259</v>
      </c>
      <c r="D9" s="66" t="s">
        <v>231</v>
      </c>
      <c r="E9" s="66">
        <v>1</v>
      </c>
      <c r="F9" s="66" t="s">
        <v>260</v>
      </c>
      <c r="G9" s="66" t="s">
        <v>262</v>
      </c>
    </row>
    <row r="10" spans="2:8" x14ac:dyDescent="0.25">
      <c r="B10" s="66">
        <v>7</v>
      </c>
      <c r="C10" s="66" t="s">
        <v>259</v>
      </c>
      <c r="D10" s="66" t="s">
        <v>231</v>
      </c>
      <c r="E10" s="66">
        <v>1</v>
      </c>
      <c r="F10" s="66" t="s">
        <v>260</v>
      </c>
      <c r="G10" s="66" t="s">
        <v>263</v>
      </c>
    </row>
    <row r="11" spans="2:8" x14ac:dyDescent="0.25">
      <c r="B11" s="66">
        <v>8</v>
      </c>
      <c r="C11" s="66" t="s">
        <v>259</v>
      </c>
      <c r="D11" s="66" t="s">
        <v>231</v>
      </c>
      <c r="E11" s="66">
        <v>1</v>
      </c>
      <c r="F11" s="66" t="s">
        <v>260</v>
      </c>
      <c r="G11" s="66" t="s">
        <v>264</v>
      </c>
    </row>
    <row r="12" spans="2:8" x14ac:dyDescent="0.25">
      <c r="B12" s="66">
        <v>9</v>
      </c>
      <c r="C12" s="66" t="s">
        <v>259</v>
      </c>
      <c r="D12" s="66" t="s">
        <v>231</v>
      </c>
      <c r="E12" s="66">
        <v>1</v>
      </c>
      <c r="F12" s="66" t="s">
        <v>260</v>
      </c>
      <c r="G12" s="66" t="s">
        <v>265</v>
      </c>
    </row>
    <row r="13" spans="2:8" x14ac:dyDescent="0.25">
      <c r="B13" s="66">
        <v>10</v>
      </c>
      <c r="C13" s="66" t="s">
        <v>259</v>
      </c>
      <c r="D13" s="66" t="s">
        <v>231</v>
      </c>
      <c r="E13" s="66">
        <v>1</v>
      </c>
      <c r="F13" s="66" t="s">
        <v>260</v>
      </c>
      <c r="G13" s="66" t="s">
        <v>266</v>
      </c>
    </row>
    <row r="14" spans="2:8" x14ac:dyDescent="0.25">
      <c r="B14" s="66">
        <v>11</v>
      </c>
      <c r="C14" s="66" t="s">
        <v>259</v>
      </c>
      <c r="D14" s="66" t="s">
        <v>231</v>
      </c>
      <c r="E14" s="66">
        <v>1</v>
      </c>
      <c r="F14" s="66" t="s">
        <v>260</v>
      </c>
      <c r="G14" s="66" t="s">
        <v>267</v>
      </c>
    </row>
    <row r="15" spans="2:8" ht="18.75" x14ac:dyDescent="0.3">
      <c r="B15" s="136" t="s">
        <v>268</v>
      </c>
      <c r="C15" s="137"/>
      <c r="D15" s="137"/>
      <c r="E15" s="137"/>
      <c r="F15" s="137"/>
      <c r="G15" s="138"/>
    </row>
    <row r="16" spans="2:8" ht="39" customHeight="1" x14ac:dyDescent="0.25">
      <c r="B16" s="66">
        <v>1</v>
      </c>
      <c r="C16" s="70" t="s">
        <v>270</v>
      </c>
      <c r="D16" s="66" t="s">
        <v>231</v>
      </c>
      <c r="E16" s="66">
        <v>1</v>
      </c>
      <c r="F16" s="66">
        <v>218.95</v>
      </c>
      <c r="G16" s="66" t="s">
        <v>271</v>
      </c>
      <c r="H16" s="69" t="s">
        <v>272</v>
      </c>
    </row>
    <row r="17" spans="2:8" ht="30" x14ac:dyDescent="0.25">
      <c r="B17" s="66">
        <v>2</v>
      </c>
      <c r="C17" s="70" t="s">
        <v>270</v>
      </c>
      <c r="D17" s="66" t="s">
        <v>231</v>
      </c>
      <c r="E17" s="66">
        <v>1</v>
      </c>
      <c r="F17" s="66">
        <v>218.95</v>
      </c>
      <c r="G17" s="66" t="s">
        <v>267</v>
      </c>
    </row>
    <row r="18" spans="2:8" ht="30" x14ac:dyDescent="0.25">
      <c r="B18" s="66">
        <v>3</v>
      </c>
      <c r="C18" s="70" t="s">
        <v>270</v>
      </c>
      <c r="D18" s="66" t="s">
        <v>231</v>
      </c>
      <c r="E18" s="66">
        <v>1</v>
      </c>
      <c r="F18" s="66">
        <v>218.95</v>
      </c>
      <c r="G18" s="66" t="s">
        <v>255</v>
      </c>
    </row>
    <row r="19" spans="2:8" ht="30" x14ac:dyDescent="0.25">
      <c r="B19" s="66">
        <v>4</v>
      </c>
      <c r="C19" s="70" t="s">
        <v>270</v>
      </c>
      <c r="D19" s="66" t="s">
        <v>231</v>
      </c>
      <c r="E19" s="66">
        <v>1</v>
      </c>
      <c r="F19" s="66">
        <v>218.95</v>
      </c>
      <c r="G19" s="66" t="s">
        <v>256</v>
      </c>
    </row>
    <row r="20" spans="2:8" ht="30" x14ac:dyDescent="0.25">
      <c r="B20" s="66">
        <v>5</v>
      </c>
      <c r="C20" s="70" t="s">
        <v>270</v>
      </c>
      <c r="D20" s="66" t="s">
        <v>231</v>
      </c>
      <c r="E20" s="66">
        <v>1</v>
      </c>
      <c r="F20" s="66" t="s">
        <v>273</v>
      </c>
      <c r="G20" s="66" t="s">
        <v>262</v>
      </c>
    </row>
    <row r="21" spans="2:8" ht="30" x14ac:dyDescent="0.25">
      <c r="B21" s="66">
        <v>6</v>
      </c>
      <c r="C21" s="70" t="s">
        <v>270</v>
      </c>
      <c r="D21" s="66" t="s">
        <v>231</v>
      </c>
      <c r="E21" s="66">
        <v>1</v>
      </c>
      <c r="F21" s="66" t="s">
        <v>273</v>
      </c>
      <c r="G21" s="66" t="s">
        <v>263</v>
      </c>
    </row>
    <row r="22" spans="2:8" ht="30" x14ac:dyDescent="0.25">
      <c r="B22" s="66">
        <v>7</v>
      </c>
      <c r="C22" s="70" t="s">
        <v>270</v>
      </c>
      <c r="D22" s="66" t="s">
        <v>231</v>
      </c>
      <c r="E22" s="66">
        <v>1</v>
      </c>
      <c r="F22" s="66" t="s">
        <v>273</v>
      </c>
      <c r="G22" s="66" t="s">
        <v>264</v>
      </c>
    </row>
    <row r="23" spans="2:8" ht="30" x14ac:dyDescent="0.25">
      <c r="B23" s="66">
        <v>8</v>
      </c>
      <c r="C23" s="70" t="s">
        <v>270</v>
      </c>
      <c r="D23" s="66" t="s">
        <v>231</v>
      </c>
      <c r="E23" s="66">
        <v>1</v>
      </c>
      <c r="F23" s="66" t="s">
        <v>273</v>
      </c>
      <c r="G23" s="66" t="s">
        <v>265</v>
      </c>
    </row>
    <row r="24" spans="2:8" ht="30" x14ac:dyDescent="0.25">
      <c r="B24" s="66">
        <v>9</v>
      </c>
      <c r="C24" s="70" t="s">
        <v>270</v>
      </c>
      <c r="D24" s="66" t="s">
        <v>231</v>
      </c>
      <c r="E24" s="66">
        <v>1</v>
      </c>
      <c r="F24" s="66" t="s">
        <v>273</v>
      </c>
      <c r="G24" s="66" t="s">
        <v>266</v>
      </c>
    </row>
    <row r="25" spans="2:8" ht="135" x14ac:dyDescent="0.25">
      <c r="B25" s="11">
        <v>10</v>
      </c>
      <c r="C25" s="10" t="s">
        <v>274</v>
      </c>
      <c r="D25" s="11" t="s">
        <v>231</v>
      </c>
      <c r="E25" s="11">
        <v>1</v>
      </c>
      <c r="F25" s="11" t="s">
        <v>275</v>
      </c>
      <c r="G25" s="11" t="s">
        <v>276</v>
      </c>
      <c r="H25" s="70" t="s">
        <v>278</v>
      </c>
    </row>
    <row r="26" spans="2:8" ht="45" x14ac:dyDescent="0.25">
      <c r="B26" s="11">
        <v>11</v>
      </c>
      <c r="C26" s="10" t="s">
        <v>274</v>
      </c>
      <c r="D26" s="11" t="s">
        <v>231</v>
      </c>
      <c r="E26" s="11">
        <v>1</v>
      </c>
      <c r="F26" s="11" t="s">
        <v>275</v>
      </c>
      <c r="G26" s="11" t="s">
        <v>277</v>
      </c>
    </row>
  </sheetData>
  <mergeCells count="2">
    <mergeCell ref="B3:G3"/>
    <mergeCell ref="B15:G15"/>
  </mergeCells>
  <pageMargins left="0.25" right="0.25" top="0.75" bottom="0.75" header="0.3" footer="0.3"/>
  <pageSetup scale="65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4" workbookViewId="0">
      <selection activeCell="M27" sqref="M27:N27"/>
    </sheetView>
  </sheetViews>
  <sheetFormatPr defaultRowHeight="15" x14ac:dyDescent="0.25"/>
  <cols>
    <col min="1" max="1" width="6.28515625" customWidth="1"/>
    <col min="2" max="2" width="18.7109375" customWidth="1"/>
    <col min="3" max="4" width="9.7109375" customWidth="1"/>
    <col min="5" max="5" width="11.140625" customWidth="1"/>
    <col min="6" max="6" width="10.7109375" customWidth="1"/>
    <col min="7" max="7" width="8.7109375" customWidth="1"/>
    <col min="8" max="8" width="8.140625" customWidth="1"/>
    <col min="9" max="9" width="8.7109375" customWidth="1"/>
    <col min="10" max="10" width="9.42578125" customWidth="1"/>
    <col min="11" max="11" width="9.140625" customWidth="1"/>
    <col min="12" max="12" width="8.5703125" customWidth="1"/>
    <col min="13" max="13" width="9.42578125" customWidth="1"/>
    <col min="14" max="14" width="9.140625" customWidth="1"/>
    <col min="15" max="15" width="8.85546875" customWidth="1"/>
    <col min="16" max="16" width="9.5703125" customWidth="1"/>
    <col min="17" max="17" width="9.140625" customWidth="1"/>
    <col min="18" max="18" width="9.7109375" customWidth="1"/>
  </cols>
  <sheetData>
    <row r="1" spans="1:20" x14ac:dyDescent="0.25">
      <c r="G1" s="139" t="s">
        <v>25</v>
      </c>
      <c r="H1" s="139"/>
      <c r="I1" s="139"/>
      <c r="J1" s="139"/>
      <c r="K1" s="139"/>
    </row>
    <row r="2" spans="1:20" x14ac:dyDescent="0.25">
      <c r="G2" s="139"/>
      <c r="H2" s="139"/>
      <c r="I2" s="139"/>
      <c r="J2" s="139"/>
      <c r="K2" s="139"/>
    </row>
    <row r="4" spans="1:20" s="3" customFormat="1" ht="51.75" customHeight="1" x14ac:dyDescent="0.25">
      <c r="A4" s="1" t="s">
        <v>0</v>
      </c>
      <c r="B4" s="1"/>
      <c r="C4" s="1" t="s">
        <v>495</v>
      </c>
      <c r="D4" s="140" t="s">
        <v>527</v>
      </c>
      <c r="E4" s="141"/>
      <c r="F4" s="87" t="s">
        <v>528</v>
      </c>
      <c r="G4" s="87" t="s">
        <v>529</v>
      </c>
      <c r="H4" s="87" t="s">
        <v>530</v>
      </c>
      <c r="I4" s="87" t="s">
        <v>531</v>
      </c>
      <c r="J4" s="87" t="s">
        <v>532</v>
      </c>
      <c r="K4" s="87" t="s">
        <v>533</v>
      </c>
      <c r="L4" s="87" t="s">
        <v>534</v>
      </c>
      <c r="M4" s="87" t="s">
        <v>535</v>
      </c>
      <c r="N4" s="87" t="s">
        <v>536</v>
      </c>
      <c r="O4" s="87" t="s">
        <v>537</v>
      </c>
      <c r="P4" s="87" t="s">
        <v>540</v>
      </c>
      <c r="Q4" s="11" t="s">
        <v>14</v>
      </c>
      <c r="R4" s="11"/>
      <c r="S4" s="23"/>
    </row>
    <row r="5" spans="1:20" s="3" customFormat="1" ht="27" customHeight="1" x14ac:dyDescent="0.25">
      <c r="A5" s="1">
        <v>1</v>
      </c>
      <c r="B5" s="82" t="s">
        <v>497</v>
      </c>
      <c r="C5" s="49">
        <v>1170</v>
      </c>
      <c r="D5" s="49"/>
      <c r="E5" s="7">
        <v>750</v>
      </c>
      <c r="F5" s="17">
        <v>850</v>
      </c>
      <c r="G5" s="17">
        <v>850</v>
      </c>
      <c r="H5" s="49">
        <v>750</v>
      </c>
      <c r="I5" s="49">
        <v>750</v>
      </c>
      <c r="J5" s="49">
        <v>750</v>
      </c>
      <c r="K5" s="49">
        <v>750</v>
      </c>
      <c r="L5" s="49">
        <v>750</v>
      </c>
      <c r="M5" s="49">
        <v>750</v>
      </c>
      <c r="N5" s="49">
        <v>750</v>
      </c>
      <c r="O5" s="22"/>
      <c r="P5" s="22"/>
      <c r="Q5" s="88">
        <f t="shared" ref="Q5:Q10" si="0">SUM(E5:P5)</f>
        <v>7700</v>
      </c>
      <c r="R5" s="88"/>
      <c r="S5" s="23"/>
    </row>
    <row r="6" spans="1:20" s="9" customFormat="1" ht="21" customHeight="1" x14ac:dyDescent="0.25">
      <c r="A6" s="2">
        <v>2</v>
      </c>
      <c r="B6" s="82" t="s">
        <v>496</v>
      </c>
      <c r="C6" s="49">
        <v>1171</v>
      </c>
      <c r="D6" s="49"/>
      <c r="E6" s="7">
        <v>450</v>
      </c>
      <c r="F6" s="17">
        <v>350</v>
      </c>
      <c r="G6" s="17">
        <v>350</v>
      </c>
      <c r="H6" s="8">
        <v>450</v>
      </c>
      <c r="I6" s="8">
        <v>450</v>
      </c>
      <c r="J6" s="8">
        <v>450</v>
      </c>
      <c r="K6" s="8">
        <v>450</v>
      </c>
      <c r="L6" s="8">
        <v>450</v>
      </c>
      <c r="M6" s="8">
        <v>450</v>
      </c>
      <c r="N6" s="8">
        <v>450</v>
      </c>
      <c r="O6" s="22"/>
      <c r="P6" s="22"/>
      <c r="Q6" s="88">
        <f t="shared" si="0"/>
        <v>4300</v>
      </c>
      <c r="R6" s="22"/>
      <c r="S6" s="55"/>
      <c r="T6" s="56"/>
    </row>
    <row r="7" spans="1:20" ht="20.25" customHeight="1" x14ac:dyDescent="0.25">
      <c r="A7" s="1">
        <v>3</v>
      </c>
      <c r="B7" s="83" t="s">
        <v>498</v>
      </c>
      <c r="C7" s="49">
        <v>1167</v>
      </c>
      <c r="D7" s="49"/>
      <c r="E7" s="7">
        <v>350</v>
      </c>
      <c r="F7" s="7">
        <v>350</v>
      </c>
      <c r="G7" s="7">
        <v>350</v>
      </c>
      <c r="H7" s="7">
        <v>350</v>
      </c>
      <c r="I7" s="5">
        <v>450</v>
      </c>
      <c r="J7" s="5">
        <v>450</v>
      </c>
      <c r="K7" s="5">
        <v>450</v>
      </c>
      <c r="L7" s="5">
        <v>450</v>
      </c>
      <c r="M7" s="5">
        <v>450</v>
      </c>
      <c r="N7" s="5">
        <v>450</v>
      </c>
      <c r="O7" s="89"/>
      <c r="P7" s="89"/>
      <c r="Q7" s="88">
        <f t="shared" si="0"/>
        <v>4100</v>
      </c>
      <c r="R7" s="86"/>
      <c r="S7" s="75"/>
    </row>
    <row r="8" spans="1:20" ht="20.25" customHeight="1" x14ac:dyDescent="0.25">
      <c r="A8" s="2">
        <v>4</v>
      </c>
      <c r="B8" s="83" t="s">
        <v>36</v>
      </c>
      <c r="C8" s="49">
        <v>1169</v>
      </c>
      <c r="D8" s="49"/>
      <c r="E8" s="7">
        <v>120</v>
      </c>
      <c r="F8" s="7">
        <v>120</v>
      </c>
      <c r="G8" s="7">
        <v>120</v>
      </c>
      <c r="H8" s="7">
        <v>120</v>
      </c>
      <c r="I8" s="7">
        <v>120</v>
      </c>
      <c r="J8" s="7">
        <v>120</v>
      </c>
      <c r="K8" s="7">
        <v>120</v>
      </c>
      <c r="L8" s="7">
        <v>120</v>
      </c>
      <c r="M8" s="7">
        <v>120</v>
      </c>
      <c r="N8" s="7">
        <v>120</v>
      </c>
      <c r="O8" s="89"/>
      <c r="P8" s="89"/>
      <c r="Q8" s="88">
        <f t="shared" si="0"/>
        <v>1200</v>
      </c>
      <c r="R8" s="86"/>
      <c r="S8" s="75"/>
    </row>
    <row r="9" spans="1:20" ht="18.75" customHeight="1" x14ac:dyDescent="0.25">
      <c r="A9" s="1">
        <v>5</v>
      </c>
      <c r="B9" s="82" t="s">
        <v>538</v>
      </c>
      <c r="C9" s="49">
        <v>1172</v>
      </c>
      <c r="D9" s="49"/>
      <c r="E9" s="7">
        <v>580</v>
      </c>
      <c r="F9" s="7">
        <v>580</v>
      </c>
      <c r="G9" s="7">
        <v>580</v>
      </c>
      <c r="H9" s="7">
        <v>580</v>
      </c>
      <c r="I9" s="7">
        <v>580</v>
      </c>
      <c r="J9" s="11">
        <v>600</v>
      </c>
      <c r="K9" s="11">
        <v>600</v>
      </c>
      <c r="L9" s="11">
        <v>600</v>
      </c>
      <c r="M9" s="11">
        <v>600</v>
      </c>
      <c r="N9" s="11">
        <v>600</v>
      </c>
      <c r="O9" s="89"/>
      <c r="P9" s="89"/>
      <c r="Q9" s="88">
        <f t="shared" si="0"/>
        <v>5900</v>
      </c>
      <c r="R9" s="86"/>
      <c r="S9" s="75"/>
    </row>
    <row r="10" spans="1:20" ht="24" x14ac:dyDescent="0.25">
      <c r="A10" s="2">
        <v>6</v>
      </c>
      <c r="B10" s="82" t="s">
        <v>539</v>
      </c>
      <c r="C10" s="49">
        <v>1168</v>
      </c>
      <c r="D10" s="49"/>
      <c r="E10" s="7">
        <v>450</v>
      </c>
      <c r="F10" s="7">
        <v>450</v>
      </c>
      <c r="G10" s="7">
        <v>450</v>
      </c>
      <c r="H10" s="7">
        <v>450</v>
      </c>
      <c r="I10" s="5">
        <v>350</v>
      </c>
      <c r="J10" s="5">
        <v>350</v>
      </c>
      <c r="K10" s="5">
        <v>350</v>
      </c>
      <c r="L10" s="5">
        <v>350</v>
      </c>
      <c r="M10" s="5">
        <v>350</v>
      </c>
      <c r="N10" s="5">
        <v>350</v>
      </c>
      <c r="O10" s="89"/>
      <c r="P10" s="89"/>
      <c r="Q10" s="88">
        <f t="shared" si="0"/>
        <v>3900</v>
      </c>
      <c r="R10" s="86"/>
      <c r="S10" s="75"/>
    </row>
    <row r="11" spans="1:20" x14ac:dyDescent="0.25">
      <c r="A11" s="1">
        <v>7</v>
      </c>
      <c r="B11" s="82"/>
      <c r="C11" s="49"/>
      <c r="D11" s="49"/>
      <c r="E11" s="7"/>
      <c r="F11" s="11"/>
      <c r="G11" s="11"/>
      <c r="H11" s="11"/>
      <c r="I11" s="11"/>
      <c r="J11" s="11"/>
      <c r="K11" s="76"/>
      <c r="L11" s="76"/>
      <c r="M11" s="76"/>
      <c r="N11" s="88"/>
      <c r="O11" s="22"/>
      <c r="P11" s="22"/>
      <c r="Q11" s="88"/>
      <c r="R11" s="86"/>
      <c r="S11" s="75"/>
    </row>
    <row r="12" spans="1:20" x14ac:dyDescent="0.25">
      <c r="A12" s="2">
        <v>8</v>
      </c>
      <c r="B12" s="82" t="s">
        <v>499</v>
      </c>
      <c r="C12" s="49">
        <v>29189</v>
      </c>
      <c r="D12" s="49"/>
      <c r="E12" s="7">
        <v>30</v>
      </c>
      <c r="F12" s="7">
        <v>30</v>
      </c>
      <c r="G12" s="7">
        <v>30</v>
      </c>
      <c r="H12" s="7">
        <v>30</v>
      </c>
      <c r="I12" s="7">
        <v>30</v>
      </c>
      <c r="J12" s="7">
        <v>30</v>
      </c>
      <c r="K12" s="7">
        <v>30</v>
      </c>
      <c r="L12" s="7">
        <v>30</v>
      </c>
      <c r="M12" s="7">
        <v>30</v>
      </c>
      <c r="N12" s="7">
        <v>30</v>
      </c>
      <c r="O12" s="89"/>
      <c r="P12" s="89"/>
      <c r="Q12" s="88">
        <f>SUM(E12:P12)</f>
        <v>300</v>
      </c>
      <c r="R12" s="86"/>
      <c r="S12" s="75"/>
    </row>
    <row r="13" spans="1:20" s="23" customFormat="1" x14ac:dyDescent="0.25">
      <c r="A13" s="1">
        <v>9</v>
      </c>
      <c r="B13" s="82" t="s">
        <v>500</v>
      </c>
      <c r="C13" s="49">
        <v>28461</v>
      </c>
      <c r="D13" s="49"/>
      <c r="E13" s="7">
        <v>30</v>
      </c>
      <c r="F13" s="7">
        <v>30</v>
      </c>
      <c r="G13" s="7">
        <v>30</v>
      </c>
      <c r="H13" s="7">
        <v>30</v>
      </c>
      <c r="I13" s="7">
        <v>30</v>
      </c>
      <c r="J13" s="7">
        <v>30</v>
      </c>
      <c r="K13" s="7">
        <v>30</v>
      </c>
      <c r="L13" s="22">
        <v>20</v>
      </c>
      <c r="M13" s="7">
        <v>30</v>
      </c>
      <c r="N13" s="88"/>
      <c r="O13" s="22"/>
      <c r="P13" s="22"/>
      <c r="Q13" s="88">
        <f>SUM(E13:P13)</f>
        <v>260</v>
      </c>
      <c r="R13" s="11"/>
    </row>
    <row r="14" spans="1:20" s="26" customFormat="1" x14ac:dyDescent="0.25">
      <c r="A14" s="2">
        <v>10</v>
      </c>
      <c r="B14" s="82" t="s">
        <v>501</v>
      </c>
      <c r="C14" s="49">
        <v>28463</v>
      </c>
      <c r="D14" s="49"/>
      <c r="E14" s="7"/>
      <c r="F14" s="10"/>
      <c r="G14" s="24"/>
      <c r="H14" s="10"/>
      <c r="I14" s="10"/>
      <c r="J14" s="10"/>
      <c r="K14" s="24"/>
      <c r="L14" s="25"/>
      <c r="M14" s="7"/>
      <c r="N14" s="88">
        <v>30</v>
      </c>
      <c r="O14" s="25"/>
      <c r="P14" s="25"/>
      <c r="Q14" s="88"/>
      <c r="R14" s="10"/>
    </row>
    <row r="15" spans="1:20" s="26" customFormat="1" x14ac:dyDescent="0.25">
      <c r="A15" s="1">
        <v>11</v>
      </c>
      <c r="B15" s="82" t="s">
        <v>502</v>
      </c>
      <c r="C15" s="49">
        <v>28462</v>
      </c>
      <c r="D15" s="49"/>
      <c r="E15" s="7">
        <v>30</v>
      </c>
      <c r="F15" s="7">
        <v>30</v>
      </c>
      <c r="G15" s="7">
        <v>30</v>
      </c>
      <c r="H15" s="7">
        <v>30</v>
      </c>
      <c r="I15" s="7">
        <v>30</v>
      </c>
      <c r="J15" s="7">
        <v>30</v>
      </c>
      <c r="K15" s="7">
        <v>30</v>
      </c>
      <c r="L15" s="7">
        <v>30</v>
      </c>
      <c r="M15" s="7">
        <v>30</v>
      </c>
      <c r="N15" s="7">
        <v>30</v>
      </c>
      <c r="O15" s="25"/>
      <c r="P15" s="25"/>
      <c r="Q15" s="88">
        <f t="shared" ref="Q15:Q27" si="1">SUM(E15:P15)</f>
        <v>300</v>
      </c>
      <c r="R15" s="10"/>
    </row>
    <row r="16" spans="1:20" s="26" customFormat="1" x14ac:dyDescent="0.25">
      <c r="A16" s="2">
        <v>12</v>
      </c>
      <c r="B16" s="82" t="s">
        <v>503</v>
      </c>
      <c r="C16" s="49">
        <v>28460</v>
      </c>
      <c r="D16" s="49"/>
      <c r="E16" s="7">
        <v>30</v>
      </c>
      <c r="F16" s="7">
        <v>30</v>
      </c>
      <c r="G16" s="7">
        <v>30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25"/>
      <c r="P16" s="25"/>
      <c r="Q16" s="88">
        <f t="shared" si="1"/>
        <v>300</v>
      </c>
      <c r="R16" s="10"/>
    </row>
    <row r="17" spans="1:18" x14ac:dyDescent="0.25">
      <c r="A17" s="1">
        <v>13</v>
      </c>
      <c r="B17" s="82" t="s">
        <v>504</v>
      </c>
      <c r="C17" s="49">
        <v>28464</v>
      </c>
      <c r="D17" s="49"/>
      <c r="E17" s="7">
        <v>20</v>
      </c>
      <c r="F17" s="7">
        <v>20</v>
      </c>
      <c r="G17" s="7">
        <v>20</v>
      </c>
      <c r="H17" s="7">
        <v>20</v>
      </c>
      <c r="I17" s="7">
        <v>20</v>
      </c>
      <c r="J17" s="7">
        <v>20</v>
      </c>
      <c r="K17" s="7">
        <v>20</v>
      </c>
      <c r="L17" s="7">
        <v>20</v>
      </c>
      <c r="M17" s="7">
        <v>20</v>
      </c>
      <c r="N17" s="7">
        <v>20</v>
      </c>
      <c r="O17" s="89"/>
      <c r="P17" s="89"/>
      <c r="Q17" s="88">
        <f t="shared" si="1"/>
        <v>200</v>
      </c>
      <c r="R17" s="6"/>
    </row>
    <row r="18" spans="1:18" x14ac:dyDescent="0.25">
      <c r="A18" s="2">
        <v>14</v>
      </c>
      <c r="B18" s="82" t="s">
        <v>505</v>
      </c>
      <c r="C18" s="49">
        <v>29183</v>
      </c>
      <c r="D18" s="49"/>
      <c r="E18" s="7">
        <v>20</v>
      </c>
      <c r="F18" s="7">
        <v>20</v>
      </c>
      <c r="G18" s="7">
        <v>20</v>
      </c>
      <c r="H18" s="7">
        <v>20</v>
      </c>
      <c r="I18" s="7">
        <v>20</v>
      </c>
      <c r="J18" s="7">
        <v>20</v>
      </c>
      <c r="K18" s="7">
        <v>20</v>
      </c>
      <c r="L18" s="7">
        <v>30</v>
      </c>
      <c r="M18" s="7">
        <v>70</v>
      </c>
      <c r="N18" s="88"/>
      <c r="O18" s="89"/>
      <c r="P18" s="89"/>
      <c r="Q18" s="88">
        <f t="shared" si="1"/>
        <v>240</v>
      </c>
      <c r="R18" s="6"/>
    </row>
    <row r="19" spans="1:18" s="23" customFormat="1" x14ac:dyDescent="0.25">
      <c r="A19" s="1">
        <v>15</v>
      </c>
      <c r="B19" s="82" t="s">
        <v>506</v>
      </c>
      <c r="C19" s="4">
        <v>29178</v>
      </c>
      <c r="D19" s="4"/>
      <c r="E19" s="7">
        <v>20</v>
      </c>
      <c r="F19" s="7">
        <v>20</v>
      </c>
      <c r="G19" s="7">
        <v>20</v>
      </c>
      <c r="H19" s="7">
        <v>20</v>
      </c>
      <c r="I19" s="7">
        <v>20</v>
      </c>
      <c r="J19" s="7">
        <v>20</v>
      </c>
      <c r="K19" s="7">
        <v>20</v>
      </c>
      <c r="L19" s="7">
        <v>20</v>
      </c>
      <c r="M19" s="7">
        <v>20</v>
      </c>
      <c r="N19" s="7">
        <v>20</v>
      </c>
      <c r="O19" s="22"/>
      <c r="P19" s="22"/>
      <c r="Q19" s="88">
        <f t="shared" si="1"/>
        <v>200</v>
      </c>
      <c r="R19" s="11"/>
    </row>
    <row r="20" spans="1:18" x14ac:dyDescent="0.25">
      <c r="A20" s="2">
        <v>16</v>
      </c>
      <c r="B20" s="82" t="s">
        <v>507</v>
      </c>
      <c r="C20" s="4">
        <v>29182</v>
      </c>
      <c r="D20" s="4"/>
      <c r="E20" s="7">
        <v>20</v>
      </c>
      <c r="F20" s="7">
        <v>20</v>
      </c>
      <c r="G20" s="7">
        <v>20</v>
      </c>
      <c r="H20" s="7">
        <v>20</v>
      </c>
      <c r="I20" s="7">
        <v>20</v>
      </c>
      <c r="J20" s="7">
        <v>20</v>
      </c>
      <c r="K20" s="7">
        <v>20</v>
      </c>
      <c r="L20" s="7">
        <v>20</v>
      </c>
      <c r="M20" s="7">
        <v>20</v>
      </c>
      <c r="N20" s="7">
        <v>20</v>
      </c>
      <c r="O20" s="90"/>
      <c r="P20" s="90"/>
      <c r="Q20" s="88">
        <f t="shared" si="1"/>
        <v>200</v>
      </c>
      <c r="R20" s="6"/>
    </row>
    <row r="21" spans="1:18" x14ac:dyDescent="0.25">
      <c r="A21" s="1">
        <v>17</v>
      </c>
      <c r="B21" s="82" t="s">
        <v>508</v>
      </c>
      <c r="C21" s="4">
        <v>29188</v>
      </c>
      <c r="D21" s="4"/>
      <c r="E21" s="7">
        <v>20</v>
      </c>
      <c r="F21" s="7">
        <v>20</v>
      </c>
      <c r="G21" s="7">
        <v>20</v>
      </c>
      <c r="H21" s="7">
        <v>20</v>
      </c>
      <c r="I21" s="7">
        <v>20</v>
      </c>
      <c r="J21" s="7">
        <v>20</v>
      </c>
      <c r="K21" s="7">
        <v>20</v>
      </c>
      <c r="L21" s="7">
        <v>20</v>
      </c>
      <c r="M21" s="7">
        <v>20</v>
      </c>
      <c r="N21" s="7">
        <v>20</v>
      </c>
      <c r="O21" s="90"/>
      <c r="P21" s="90"/>
      <c r="Q21" s="88">
        <f t="shared" si="1"/>
        <v>200</v>
      </c>
      <c r="R21" s="6"/>
    </row>
    <row r="22" spans="1:18" x14ac:dyDescent="0.25">
      <c r="A22" s="2">
        <v>18</v>
      </c>
      <c r="B22" s="82" t="s">
        <v>510</v>
      </c>
      <c r="C22" s="4">
        <v>29187</v>
      </c>
      <c r="D22" s="4"/>
      <c r="E22" s="7">
        <v>20</v>
      </c>
      <c r="F22" s="7">
        <v>20</v>
      </c>
      <c r="G22" s="7">
        <v>20</v>
      </c>
      <c r="H22" s="7">
        <v>20</v>
      </c>
      <c r="I22" s="7">
        <v>20</v>
      </c>
      <c r="J22" s="7">
        <v>20</v>
      </c>
      <c r="K22" s="7">
        <v>20</v>
      </c>
      <c r="L22" s="7">
        <v>20</v>
      </c>
      <c r="M22" s="7">
        <v>20</v>
      </c>
      <c r="N22" s="7">
        <v>20</v>
      </c>
      <c r="O22" s="90"/>
      <c r="P22" s="90"/>
      <c r="Q22" s="88">
        <f t="shared" si="1"/>
        <v>200</v>
      </c>
      <c r="R22" s="6"/>
    </row>
    <row r="23" spans="1:18" x14ac:dyDescent="0.25">
      <c r="A23" s="1">
        <v>19</v>
      </c>
      <c r="B23" s="82" t="s">
        <v>511</v>
      </c>
      <c r="C23" s="4">
        <v>29179</v>
      </c>
      <c r="D23" s="4"/>
      <c r="E23" s="7">
        <v>20</v>
      </c>
      <c r="F23" s="7">
        <v>20</v>
      </c>
      <c r="G23" s="7">
        <v>20</v>
      </c>
      <c r="H23" s="7">
        <v>20</v>
      </c>
      <c r="I23" s="7">
        <v>20</v>
      </c>
      <c r="J23" s="7">
        <v>20</v>
      </c>
      <c r="K23" s="7">
        <v>20</v>
      </c>
      <c r="L23" s="7">
        <v>20</v>
      </c>
      <c r="M23" s="7">
        <v>20</v>
      </c>
      <c r="N23" s="7">
        <v>20</v>
      </c>
      <c r="O23" s="90"/>
      <c r="P23" s="90"/>
      <c r="Q23" s="88">
        <f t="shared" si="1"/>
        <v>200</v>
      </c>
      <c r="R23" s="6"/>
    </row>
    <row r="24" spans="1:18" x14ac:dyDescent="0.25">
      <c r="A24" s="2">
        <v>20</v>
      </c>
      <c r="B24" s="82" t="s">
        <v>512</v>
      </c>
      <c r="C24" s="4">
        <v>29184</v>
      </c>
      <c r="D24" s="4"/>
      <c r="E24" s="7">
        <v>20</v>
      </c>
      <c r="F24" s="7">
        <v>20</v>
      </c>
      <c r="G24" s="7">
        <v>20</v>
      </c>
      <c r="H24" s="7">
        <v>20</v>
      </c>
      <c r="I24" s="7">
        <v>20</v>
      </c>
      <c r="J24" s="7">
        <v>20</v>
      </c>
      <c r="K24" s="7">
        <v>20</v>
      </c>
      <c r="L24" s="7">
        <v>20</v>
      </c>
      <c r="M24" s="7">
        <v>20</v>
      </c>
      <c r="N24" s="7">
        <v>20</v>
      </c>
      <c r="O24" s="90"/>
      <c r="P24" s="90"/>
      <c r="Q24" s="88">
        <f t="shared" si="1"/>
        <v>200</v>
      </c>
      <c r="R24" s="6"/>
    </row>
    <row r="25" spans="1:18" x14ac:dyDescent="0.25">
      <c r="A25" s="1">
        <v>21</v>
      </c>
      <c r="B25" s="82" t="s">
        <v>513</v>
      </c>
      <c r="C25" s="4">
        <v>29177</v>
      </c>
      <c r="D25" s="4"/>
      <c r="E25" s="7">
        <v>20</v>
      </c>
      <c r="F25" s="7">
        <v>20</v>
      </c>
      <c r="G25" s="7">
        <v>20</v>
      </c>
      <c r="H25" s="7">
        <v>20</v>
      </c>
      <c r="I25" s="7">
        <v>20</v>
      </c>
      <c r="J25" s="7">
        <v>50</v>
      </c>
      <c r="K25" s="7">
        <v>50</v>
      </c>
      <c r="L25" s="7">
        <v>50</v>
      </c>
      <c r="M25" s="7">
        <v>50</v>
      </c>
      <c r="N25" s="88"/>
      <c r="O25" s="90"/>
      <c r="P25" s="90"/>
      <c r="Q25" s="88">
        <f t="shared" si="1"/>
        <v>300</v>
      </c>
      <c r="R25" s="6"/>
    </row>
    <row r="26" spans="1:18" x14ac:dyDescent="0.25">
      <c r="A26" s="2">
        <v>22</v>
      </c>
      <c r="B26" s="82" t="s">
        <v>514</v>
      </c>
      <c r="C26" s="4">
        <v>29180</v>
      </c>
      <c r="D26" s="4"/>
      <c r="E26" s="7">
        <v>40</v>
      </c>
      <c r="F26" s="7">
        <v>40</v>
      </c>
      <c r="G26" s="7">
        <v>40</v>
      </c>
      <c r="H26" s="7">
        <v>20</v>
      </c>
      <c r="I26" s="7">
        <v>20</v>
      </c>
      <c r="J26" s="6"/>
      <c r="K26" s="6"/>
      <c r="L26" s="86">
        <v>20</v>
      </c>
      <c r="M26" s="7"/>
      <c r="N26" s="88"/>
      <c r="O26" s="90"/>
      <c r="P26" s="90"/>
      <c r="Q26" s="88">
        <f t="shared" si="1"/>
        <v>180</v>
      </c>
      <c r="R26" s="6"/>
    </row>
    <row r="27" spans="1:18" x14ac:dyDescent="0.25">
      <c r="A27" s="1">
        <v>23</v>
      </c>
      <c r="B27" s="82" t="s">
        <v>515</v>
      </c>
      <c r="C27" s="4">
        <v>29186</v>
      </c>
      <c r="D27" s="4"/>
      <c r="E27" s="7">
        <v>20</v>
      </c>
      <c r="F27" s="7">
        <v>20</v>
      </c>
      <c r="G27" s="7">
        <v>20</v>
      </c>
      <c r="H27" s="7">
        <v>20</v>
      </c>
      <c r="I27" s="7">
        <v>20</v>
      </c>
      <c r="J27" s="7">
        <v>20</v>
      </c>
      <c r="K27" s="7">
        <v>20</v>
      </c>
      <c r="L27" s="7">
        <v>20</v>
      </c>
      <c r="M27" s="7">
        <v>20</v>
      </c>
      <c r="N27" s="7">
        <v>20</v>
      </c>
      <c r="O27" s="90"/>
      <c r="P27" s="90"/>
      <c r="Q27" s="88">
        <f t="shared" si="1"/>
        <v>200</v>
      </c>
      <c r="R27" s="6"/>
    </row>
    <row r="28" spans="1:18" x14ac:dyDescent="0.25">
      <c r="A28" s="2">
        <v>24</v>
      </c>
      <c r="B28" s="82" t="s">
        <v>516</v>
      </c>
      <c r="C28" s="4">
        <v>29181</v>
      </c>
      <c r="D28" s="4"/>
      <c r="E28" s="7"/>
      <c r="F28" s="6"/>
      <c r="G28" s="25"/>
      <c r="H28" s="6"/>
      <c r="I28" s="6"/>
      <c r="J28" s="6"/>
      <c r="K28" s="6"/>
      <c r="L28" s="6"/>
      <c r="M28" s="7"/>
      <c r="N28" s="88"/>
      <c r="O28" s="90"/>
      <c r="P28" s="90"/>
      <c r="Q28" s="88"/>
      <c r="R28" s="6"/>
    </row>
    <row r="29" spans="1:18" x14ac:dyDescent="0.25">
      <c r="A29" s="1">
        <v>25</v>
      </c>
      <c r="B29" s="82" t="s">
        <v>509</v>
      </c>
      <c r="C29" s="4">
        <v>29185</v>
      </c>
      <c r="D29" s="4"/>
      <c r="E29" s="7">
        <v>20</v>
      </c>
      <c r="F29" s="7">
        <v>20</v>
      </c>
      <c r="G29" s="7">
        <v>20</v>
      </c>
      <c r="H29" s="7">
        <v>20</v>
      </c>
      <c r="I29" s="7">
        <v>20</v>
      </c>
      <c r="J29" s="7">
        <v>20</v>
      </c>
      <c r="K29" s="7">
        <v>20</v>
      </c>
      <c r="L29" s="7">
        <v>20</v>
      </c>
      <c r="M29" s="7">
        <v>20</v>
      </c>
      <c r="N29" s="7">
        <v>20</v>
      </c>
      <c r="O29" s="90"/>
      <c r="P29" s="90"/>
      <c r="Q29" s="88">
        <f>SUM(E29:P29)</f>
        <v>200</v>
      </c>
      <c r="R29" s="6"/>
    </row>
    <row r="30" spans="1:18" x14ac:dyDescent="0.25">
      <c r="A30" s="2">
        <v>26</v>
      </c>
      <c r="B30" s="82" t="s">
        <v>517</v>
      </c>
      <c r="C30" s="4">
        <v>29176</v>
      </c>
      <c r="D30" s="4"/>
      <c r="E30" s="7">
        <v>20</v>
      </c>
      <c r="F30" s="7">
        <v>20</v>
      </c>
      <c r="G30" s="7">
        <v>20</v>
      </c>
      <c r="H30" s="86">
        <v>40</v>
      </c>
      <c r="I30" s="86">
        <v>40</v>
      </c>
      <c r="J30" s="86">
        <v>60</v>
      </c>
      <c r="K30" s="86">
        <v>60</v>
      </c>
      <c r="L30" s="86">
        <v>40</v>
      </c>
      <c r="M30" s="86">
        <v>40</v>
      </c>
      <c r="N30" s="98">
        <v>40</v>
      </c>
      <c r="O30" s="90"/>
      <c r="P30" s="90"/>
      <c r="Q30" s="88">
        <f>SUM(E30:P30)</f>
        <v>380</v>
      </c>
      <c r="R30" s="6"/>
    </row>
    <row r="31" spans="1:18" s="23" customFormat="1" ht="20.25" customHeight="1" x14ac:dyDescent="0.25">
      <c r="A31" s="1">
        <v>27</v>
      </c>
      <c r="B31" s="84" t="s">
        <v>26</v>
      </c>
      <c r="C31" s="84"/>
      <c r="D31" s="84"/>
      <c r="E31" s="85">
        <f>E9+E10</f>
        <v>1030</v>
      </c>
      <c r="F31" s="85">
        <f>F9+F10</f>
        <v>1030</v>
      </c>
      <c r="G31" s="85">
        <f t="shared" ref="G31:Q31" si="2">G9+G10</f>
        <v>1030</v>
      </c>
      <c r="H31" s="85">
        <f t="shared" si="2"/>
        <v>1030</v>
      </c>
      <c r="I31" s="85">
        <f t="shared" si="2"/>
        <v>930</v>
      </c>
      <c r="J31" s="85">
        <f t="shared" si="2"/>
        <v>950</v>
      </c>
      <c r="K31" s="85">
        <f t="shared" si="2"/>
        <v>950</v>
      </c>
      <c r="L31" s="85">
        <f t="shared" si="2"/>
        <v>950</v>
      </c>
      <c r="M31" s="85">
        <f t="shared" si="2"/>
        <v>950</v>
      </c>
      <c r="N31" s="85">
        <f t="shared" si="2"/>
        <v>950</v>
      </c>
      <c r="O31" s="85">
        <f t="shared" si="2"/>
        <v>0</v>
      </c>
      <c r="P31" s="85">
        <f t="shared" si="2"/>
        <v>0</v>
      </c>
      <c r="Q31" s="85">
        <f t="shared" si="2"/>
        <v>9800</v>
      </c>
      <c r="R31" s="11"/>
    </row>
    <row r="32" spans="1:18" ht="21" customHeight="1" x14ac:dyDescent="0.25">
      <c r="A32" s="2">
        <v>28</v>
      </c>
      <c r="B32" s="6" t="s">
        <v>27</v>
      </c>
      <c r="C32" s="6"/>
      <c r="D32" s="6"/>
      <c r="E32" s="86">
        <f>E5+E6+E7+E8+E12+E13+E14+E15+E16+E17+E18+E19+E20+E21+E22+E23+E24+E25+E26+E27+E28+E29+E30</f>
        <v>2070</v>
      </c>
      <c r="F32" s="86">
        <f t="shared" ref="F32:Q32" si="3">F5+F6+F7+F8+F12+F13+F14+F15+F16+F17+F18+F19+F20+F21+F22+F23+F24+F25+F26+F27+F28+F29+F30</f>
        <v>2070</v>
      </c>
      <c r="G32" s="86">
        <f t="shared" si="3"/>
        <v>2070</v>
      </c>
      <c r="H32" s="86">
        <f t="shared" si="3"/>
        <v>2070</v>
      </c>
      <c r="I32" s="86">
        <f t="shared" si="3"/>
        <v>2170</v>
      </c>
      <c r="J32" s="86">
        <f t="shared" si="3"/>
        <v>2200</v>
      </c>
      <c r="K32" s="86">
        <f t="shared" si="3"/>
        <v>2200</v>
      </c>
      <c r="L32" s="86">
        <f t="shared" si="3"/>
        <v>2200</v>
      </c>
      <c r="M32" s="86">
        <f t="shared" si="3"/>
        <v>2230</v>
      </c>
      <c r="N32" s="86">
        <f t="shared" si="3"/>
        <v>2110</v>
      </c>
      <c r="O32" s="86">
        <f t="shared" si="3"/>
        <v>0</v>
      </c>
      <c r="P32" s="86">
        <f t="shared" si="3"/>
        <v>0</v>
      </c>
      <c r="Q32" s="86">
        <f t="shared" si="3"/>
        <v>21360</v>
      </c>
      <c r="R32" s="6"/>
    </row>
    <row r="33" spans="9:14" x14ac:dyDescent="0.25">
      <c r="I33" s="77"/>
      <c r="J33" s="78"/>
      <c r="K33" s="79"/>
      <c r="L33" s="79"/>
      <c r="M33" s="79"/>
      <c r="N33" s="77"/>
    </row>
    <row r="34" spans="9:14" x14ac:dyDescent="0.25">
      <c r="I34" s="77"/>
      <c r="J34" s="78"/>
      <c r="K34" s="80"/>
      <c r="L34" s="80"/>
      <c r="M34" s="77"/>
      <c r="N34" s="77"/>
    </row>
    <row r="35" spans="9:14" x14ac:dyDescent="0.25">
      <c r="I35" s="77"/>
      <c r="J35" s="78"/>
      <c r="K35" s="80"/>
      <c r="L35" s="80"/>
      <c r="M35" s="77"/>
      <c r="N35" s="77"/>
    </row>
    <row r="36" spans="9:14" x14ac:dyDescent="0.25">
      <c r="I36" s="77"/>
      <c r="J36" s="78"/>
      <c r="K36" s="80"/>
      <c r="L36" s="80"/>
      <c r="M36" s="77"/>
      <c r="N36" s="77"/>
    </row>
    <row r="37" spans="9:14" x14ac:dyDescent="0.25">
      <c r="I37" s="77"/>
      <c r="J37" s="78"/>
      <c r="K37" s="81"/>
      <c r="L37" s="77"/>
      <c r="M37" s="77"/>
      <c r="N37" s="77"/>
    </row>
    <row r="38" spans="9:14" x14ac:dyDescent="0.25">
      <c r="I38" s="77"/>
      <c r="J38" s="77"/>
      <c r="K38" s="77"/>
      <c r="L38" s="77"/>
      <c r="M38" s="77"/>
      <c r="N38" s="77"/>
    </row>
  </sheetData>
  <mergeCells count="2">
    <mergeCell ref="G1:K2"/>
    <mergeCell ref="D4:E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3" workbookViewId="0">
      <selection activeCell="K26" sqref="K26"/>
    </sheetView>
  </sheetViews>
  <sheetFormatPr defaultRowHeight="15" x14ac:dyDescent="0.25"/>
  <cols>
    <col min="1" max="1" width="9.140625" customWidth="1"/>
    <col min="2" max="2" width="6.85546875" customWidth="1"/>
    <col min="3" max="3" width="15.7109375" customWidth="1"/>
    <col min="4" max="4" width="20.140625" customWidth="1"/>
    <col min="5" max="5" width="15.7109375" customWidth="1"/>
    <col min="6" max="6" width="16.85546875" customWidth="1"/>
    <col min="7" max="8" width="13.7109375" customWidth="1"/>
    <col min="9" max="9" width="22.85546875" customWidth="1"/>
    <col min="10" max="10" width="15.85546875" customWidth="1"/>
    <col min="11" max="11" width="16.42578125" customWidth="1"/>
    <col min="12" max="12" width="14.140625" customWidth="1"/>
    <col min="13" max="13" width="15.140625" customWidth="1"/>
    <col min="14" max="14" width="11.85546875" customWidth="1"/>
    <col min="15" max="15" width="12.85546875" customWidth="1"/>
    <col min="16" max="16" width="19.42578125" customWidth="1"/>
    <col min="17" max="17" width="13.7109375" customWidth="1"/>
  </cols>
  <sheetData>
    <row r="1" spans="1:19" x14ac:dyDescent="0.25">
      <c r="F1" s="139" t="s">
        <v>25</v>
      </c>
      <c r="G1" s="139"/>
      <c r="H1" s="139"/>
      <c r="I1" s="139"/>
      <c r="J1" s="139"/>
    </row>
    <row r="2" spans="1:19" x14ac:dyDescent="0.25">
      <c r="F2" s="139"/>
      <c r="G2" s="139"/>
      <c r="H2" s="139"/>
      <c r="I2" s="139"/>
      <c r="J2" s="139"/>
    </row>
    <row r="4" spans="1:19" s="3" customFormat="1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</v>
      </c>
      <c r="G4" s="1" t="s">
        <v>9</v>
      </c>
      <c r="H4" s="1" t="s">
        <v>26</v>
      </c>
      <c r="I4" s="1" t="s">
        <v>27</v>
      </c>
      <c r="J4" s="15" t="s">
        <v>28</v>
      </c>
      <c r="K4" s="15" t="s">
        <v>29</v>
      </c>
      <c r="L4" s="15" t="s">
        <v>30</v>
      </c>
      <c r="M4" s="16" t="s">
        <v>31</v>
      </c>
      <c r="N4" s="15" t="s">
        <v>28</v>
      </c>
      <c r="O4" s="15" t="s">
        <v>29</v>
      </c>
      <c r="P4" s="15" t="s">
        <v>32</v>
      </c>
      <c r="Q4" s="23" t="s">
        <v>26</v>
      </c>
      <c r="R4" s="23" t="s">
        <v>196</v>
      </c>
    </row>
    <row r="5" spans="1:19" s="3" customFormat="1" ht="38.25" x14ac:dyDescent="0.25">
      <c r="A5" s="1">
        <v>1</v>
      </c>
      <c r="B5" s="31" t="s">
        <v>20</v>
      </c>
      <c r="C5" s="49" t="s">
        <v>75</v>
      </c>
      <c r="D5" s="7" t="s">
        <v>24</v>
      </c>
      <c r="E5" s="17" t="s">
        <v>76</v>
      </c>
      <c r="F5" s="49" t="s">
        <v>52</v>
      </c>
      <c r="G5" s="49">
        <f>H5+I5</f>
        <v>9276.5</v>
      </c>
      <c r="H5" s="17">
        <v>2764.5</v>
      </c>
      <c r="I5" s="17">
        <v>6512</v>
      </c>
      <c r="J5" s="11"/>
      <c r="K5" s="11"/>
      <c r="L5" s="11"/>
      <c r="M5" s="18"/>
      <c r="N5" s="11"/>
      <c r="O5" s="11"/>
      <c r="P5" s="18"/>
      <c r="Q5" s="23"/>
      <c r="R5" s="23"/>
    </row>
    <row r="6" spans="1:19" s="9" customFormat="1" ht="38.25" x14ac:dyDescent="0.25">
      <c r="A6" s="2">
        <v>2</v>
      </c>
      <c r="B6" s="31" t="s">
        <v>137</v>
      </c>
      <c r="C6" s="49" t="s">
        <v>75</v>
      </c>
      <c r="D6" s="7" t="s">
        <v>24</v>
      </c>
      <c r="E6" s="17" t="s">
        <v>194</v>
      </c>
      <c r="F6" s="8" t="s">
        <v>144</v>
      </c>
      <c r="G6" s="49">
        <f t="shared" ref="G6:G15" si="0">H6+I6</f>
        <v>9276.5</v>
      </c>
      <c r="H6" s="8">
        <v>2764.5</v>
      </c>
      <c r="I6" s="8">
        <v>6512</v>
      </c>
      <c r="J6" s="22">
        <f>1630*R6</f>
        <v>4824.8</v>
      </c>
      <c r="K6" s="22">
        <f>450*R6</f>
        <v>1332</v>
      </c>
      <c r="L6" s="22">
        <f>120*R6</f>
        <v>355.2</v>
      </c>
      <c r="M6" s="18">
        <f>J6+K6+L6</f>
        <v>6512</v>
      </c>
      <c r="N6" s="22">
        <f>600*Q6</f>
        <v>1746</v>
      </c>
      <c r="O6" s="22">
        <f>350*Q6</f>
        <v>1018.5</v>
      </c>
      <c r="P6" s="18">
        <f>N6+O6</f>
        <v>2764.5</v>
      </c>
      <c r="Q6" s="55">
        <v>2.91</v>
      </c>
      <c r="R6" s="55">
        <v>2.96</v>
      </c>
      <c r="S6" s="56"/>
    </row>
    <row r="7" spans="1:19" ht="38.25" x14ac:dyDescent="0.25">
      <c r="A7" s="1">
        <v>3</v>
      </c>
      <c r="B7" s="12" t="s">
        <v>372</v>
      </c>
      <c r="C7" s="49" t="s">
        <v>75</v>
      </c>
      <c r="D7" s="7" t="s">
        <v>24</v>
      </c>
      <c r="E7" s="17" t="s">
        <v>377</v>
      </c>
      <c r="F7" s="5" t="s">
        <v>98</v>
      </c>
      <c r="G7" s="49">
        <f t="shared" si="0"/>
        <v>9525.5</v>
      </c>
      <c r="H7" s="5">
        <v>2859.5</v>
      </c>
      <c r="I7" s="5">
        <v>6666</v>
      </c>
      <c r="J7" s="19"/>
      <c r="K7" s="19"/>
      <c r="L7" s="19"/>
      <c r="M7" s="18"/>
      <c r="N7" s="19"/>
      <c r="O7" s="19"/>
      <c r="P7" s="18"/>
      <c r="Q7" s="54"/>
      <c r="R7" s="54"/>
    </row>
    <row r="8" spans="1:19" ht="38.25" x14ac:dyDescent="0.25">
      <c r="A8" s="2">
        <v>4</v>
      </c>
      <c r="B8" s="12" t="s">
        <v>468</v>
      </c>
      <c r="C8" s="49" t="s">
        <v>75</v>
      </c>
      <c r="D8" s="7" t="s">
        <v>24</v>
      </c>
      <c r="E8" s="17" t="s">
        <v>474</v>
      </c>
      <c r="F8" s="5" t="s">
        <v>120</v>
      </c>
      <c r="G8" s="49">
        <f t="shared" si="0"/>
        <v>12072.5</v>
      </c>
      <c r="H8" s="5">
        <v>3866.5</v>
      </c>
      <c r="I8" s="5">
        <v>8206</v>
      </c>
      <c r="J8" s="19"/>
      <c r="K8" s="19"/>
      <c r="L8" s="19"/>
      <c r="M8" s="18"/>
      <c r="N8" s="19"/>
      <c r="O8" s="19"/>
      <c r="P8" s="18"/>
      <c r="Q8" s="54"/>
      <c r="R8" s="54"/>
    </row>
    <row r="9" spans="1:19" ht="38.25" x14ac:dyDescent="0.25">
      <c r="A9" s="1">
        <v>5</v>
      </c>
      <c r="B9" s="31" t="s">
        <v>596</v>
      </c>
      <c r="C9" s="49" t="s">
        <v>75</v>
      </c>
      <c r="D9" s="7" t="s">
        <v>24</v>
      </c>
      <c r="E9" s="17" t="s">
        <v>597</v>
      </c>
      <c r="F9" s="11" t="s">
        <v>598</v>
      </c>
      <c r="G9" s="49">
        <f t="shared" si="0"/>
        <v>11965.5</v>
      </c>
      <c r="H9" s="11">
        <v>3847.5</v>
      </c>
      <c r="I9" s="11">
        <v>8118</v>
      </c>
      <c r="J9" s="19"/>
      <c r="K9" s="19"/>
      <c r="L9" s="19"/>
      <c r="M9" s="18"/>
      <c r="N9" s="20"/>
      <c r="O9" s="20"/>
      <c r="P9" s="18"/>
      <c r="Q9" s="54"/>
      <c r="R9" s="54"/>
    </row>
    <row r="10" spans="1:19" ht="38.25" x14ac:dyDescent="0.25">
      <c r="A10" s="2">
        <v>6</v>
      </c>
      <c r="B10" s="31" t="s">
        <v>633</v>
      </c>
      <c r="C10" s="49" t="s">
        <v>75</v>
      </c>
      <c r="D10" s="7" t="s">
        <v>24</v>
      </c>
      <c r="E10" s="17" t="s">
        <v>634</v>
      </c>
      <c r="F10" s="11" t="s">
        <v>635</v>
      </c>
      <c r="G10" s="11">
        <f t="shared" si="0"/>
        <v>11906</v>
      </c>
      <c r="H10" s="11">
        <v>3876</v>
      </c>
      <c r="I10" s="11">
        <v>8030</v>
      </c>
      <c r="J10" s="19"/>
      <c r="K10" s="19"/>
      <c r="L10" s="19"/>
      <c r="M10" s="18"/>
      <c r="N10" s="19"/>
      <c r="O10" s="19"/>
      <c r="P10" s="18"/>
      <c r="Q10" s="54"/>
      <c r="R10" s="54"/>
    </row>
    <row r="11" spans="1:19" ht="38.25" x14ac:dyDescent="0.25">
      <c r="A11" s="1">
        <v>7</v>
      </c>
      <c r="B11" s="31" t="s">
        <v>1125</v>
      </c>
      <c r="C11" s="49" t="s">
        <v>75</v>
      </c>
      <c r="D11" s="7" t="s">
        <v>24</v>
      </c>
      <c r="E11" s="17" t="s">
        <v>699</v>
      </c>
      <c r="F11" s="11" t="s">
        <v>1126</v>
      </c>
      <c r="G11" s="11">
        <f t="shared" si="0"/>
        <v>12193.5</v>
      </c>
      <c r="H11" s="11">
        <v>4075.5</v>
      </c>
      <c r="I11" s="11">
        <v>8118</v>
      </c>
      <c r="J11" s="19"/>
      <c r="K11" s="19"/>
      <c r="L11" s="19"/>
      <c r="M11" s="18"/>
      <c r="N11" s="21"/>
      <c r="O11" s="21"/>
      <c r="P11" s="18"/>
      <c r="Q11" s="54"/>
      <c r="R11" s="54"/>
    </row>
    <row r="12" spans="1:19" ht="38.25" x14ac:dyDescent="0.25">
      <c r="A12" s="2">
        <v>8</v>
      </c>
      <c r="B12" s="31" t="s">
        <v>772</v>
      </c>
      <c r="C12" s="49" t="s">
        <v>75</v>
      </c>
      <c r="D12" s="7" t="s">
        <v>24</v>
      </c>
      <c r="E12" s="17" t="s">
        <v>773</v>
      </c>
      <c r="F12" s="11" t="s">
        <v>766</v>
      </c>
      <c r="G12" s="11">
        <f t="shared" si="0"/>
        <v>12496.5</v>
      </c>
      <c r="H12" s="11">
        <v>4246.5</v>
      </c>
      <c r="I12" s="11">
        <v>8250</v>
      </c>
      <c r="J12" s="22"/>
      <c r="K12" s="22"/>
      <c r="L12" s="22"/>
      <c r="M12" s="18"/>
      <c r="N12" s="19"/>
      <c r="O12" s="19"/>
      <c r="P12" s="18"/>
      <c r="Q12" s="54"/>
      <c r="R12" s="54"/>
    </row>
    <row r="13" spans="1:19" s="23" customFormat="1" ht="38.25" x14ac:dyDescent="0.25">
      <c r="A13" s="1">
        <v>9</v>
      </c>
      <c r="B13" s="31" t="s">
        <v>868</v>
      </c>
      <c r="C13" s="49" t="s">
        <v>75</v>
      </c>
      <c r="D13" s="7" t="s">
        <v>24</v>
      </c>
      <c r="E13" s="17" t="s">
        <v>872</v>
      </c>
      <c r="F13" s="11" t="s">
        <v>661</v>
      </c>
      <c r="G13" s="11">
        <f t="shared" si="0"/>
        <v>11377.5</v>
      </c>
      <c r="H13" s="11">
        <v>3809.5</v>
      </c>
      <c r="I13" s="11">
        <v>7568</v>
      </c>
      <c r="J13" s="22"/>
      <c r="K13" s="22"/>
      <c r="L13" s="22"/>
      <c r="M13" s="18"/>
      <c r="N13" s="11"/>
      <c r="O13" s="11"/>
      <c r="P13" s="18"/>
    </row>
    <row r="14" spans="1:19" s="26" customFormat="1" ht="38.25" x14ac:dyDescent="0.25">
      <c r="A14" s="2">
        <v>10</v>
      </c>
      <c r="B14" s="31" t="s">
        <v>970</v>
      </c>
      <c r="C14" s="49" t="s">
        <v>75</v>
      </c>
      <c r="D14" s="7" t="s">
        <v>24</v>
      </c>
      <c r="E14" s="17" t="s">
        <v>1127</v>
      </c>
      <c r="F14" s="24" t="s">
        <v>971</v>
      </c>
      <c r="G14" s="10">
        <f t="shared" si="0"/>
        <v>10905</v>
      </c>
      <c r="H14" s="10">
        <v>3667</v>
      </c>
      <c r="I14" s="10">
        <v>7238</v>
      </c>
      <c r="J14" s="24"/>
      <c r="K14" s="25"/>
      <c r="L14" s="25"/>
      <c r="M14" s="18"/>
      <c r="N14" s="10"/>
      <c r="O14" s="10"/>
      <c r="P14" s="18"/>
    </row>
    <row r="15" spans="1:19" s="26" customFormat="1" ht="38.25" x14ac:dyDescent="0.25">
      <c r="A15" s="1">
        <v>11</v>
      </c>
      <c r="B15" s="31" t="s">
        <v>1097</v>
      </c>
      <c r="C15" s="49" t="s">
        <v>75</v>
      </c>
      <c r="D15" s="7" t="s">
        <v>24</v>
      </c>
      <c r="E15" s="17" t="s">
        <v>1120</v>
      </c>
      <c r="F15" s="24" t="s">
        <v>767</v>
      </c>
      <c r="G15" s="10">
        <f t="shared" si="0"/>
        <v>10590</v>
      </c>
      <c r="H15" s="10">
        <v>3572</v>
      </c>
      <c r="I15" s="10">
        <v>7018</v>
      </c>
      <c r="J15" s="10"/>
      <c r="K15" s="10"/>
      <c r="L15" s="10"/>
      <c r="M15" s="18"/>
      <c r="N15" s="24"/>
      <c r="O15" s="10"/>
      <c r="P15" s="18"/>
    </row>
    <row r="16" spans="1:19" s="26" customFormat="1" ht="38.25" x14ac:dyDescent="0.25">
      <c r="A16" s="2">
        <v>12</v>
      </c>
      <c r="B16" s="31"/>
      <c r="C16" s="49" t="s">
        <v>75</v>
      </c>
      <c r="D16" s="7" t="s">
        <v>24</v>
      </c>
      <c r="E16" s="10"/>
      <c r="F16" s="24"/>
      <c r="G16" s="10"/>
      <c r="H16" s="10"/>
      <c r="I16" s="10"/>
      <c r="J16" s="24"/>
      <c r="K16" s="24"/>
      <c r="L16" s="24"/>
      <c r="M16" s="27"/>
      <c r="N16" s="24"/>
      <c r="O16" s="24"/>
      <c r="P16" s="18"/>
    </row>
    <row r="17" spans="1:16" x14ac:dyDescent="0.25">
      <c r="A17" s="1">
        <v>13</v>
      </c>
      <c r="B17" s="31"/>
      <c r="C17" s="49"/>
      <c r="D17" s="7"/>
      <c r="E17" s="10"/>
      <c r="F17" s="10"/>
      <c r="G17" s="10"/>
      <c r="H17" s="10"/>
      <c r="I17" s="10"/>
      <c r="J17" s="19"/>
      <c r="K17" s="19"/>
      <c r="L17" s="19"/>
      <c r="M17" s="18"/>
      <c r="N17" s="19"/>
      <c r="O17" s="19"/>
      <c r="P17" s="18"/>
    </row>
    <row r="18" spans="1:16" x14ac:dyDescent="0.25">
      <c r="A18" s="2">
        <v>14</v>
      </c>
      <c r="B18" s="31"/>
      <c r="C18" s="49"/>
      <c r="D18" s="7"/>
      <c r="E18" s="10"/>
      <c r="F18" s="10"/>
      <c r="G18" s="10"/>
      <c r="H18" s="10"/>
      <c r="I18" s="10"/>
      <c r="J18" s="19"/>
      <c r="K18" s="19"/>
      <c r="L18" s="19"/>
      <c r="M18" s="18"/>
      <c r="N18" s="19"/>
      <c r="O18" s="19"/>
      <c r="P18" s="18"/>
    </row>
    <row r="19" spans="1:16" s="23" customFormat="1" x14ac:dyDescent="0.25">
      <c r="A19" s="1">
        <v>15</v>
      </c>
      <c r="B19" s="31"/>
      <c r="C19" s="4"/>
      <c r="D19" s="7"/>
      <c r="E19" s="10"/>
      <c r="F19" s="25"/>
      <c r="G19" s="11"/>
      <c r="H19" s="11"/>
      <c r="I19" s="11"/>
      <c r="J19" s="11"/>
      <c r="K19" s="11"/>
      <c r="L19" s="11"/>
      <c r="M19" s="18"/>
      <c r="N19" s="11"/>
      <c r="O19" s="11"/>
      <c r="P19" s="18"/>
    </row>
    <row r="20" spans="1:16" x14ac:dyDescent="0.25">
      <c r="A20" s="1"/>
      <c r="B20" s="6"/>
      <c r="C20" s="4"/>
      <c r="D20" s="7"/>
      <c r="E20" s="6"/>
      <c r="F20" s="25"/>
      <c r="G20" s="6"/>
      <c r="H20" s="6"/>
      <c r="I20" s="6"/>
      <c r="J20" s="6"/>
      <c r="K20" s="6"/>
      <c r="L20" s="6"/>
      <c r="M20" s="18"/>
      <c r="N20" s="6"/>
      <c r="O20" s="6"/>
      <c r="P20" s="18"/>
    </row>
    <row r="21" spans="1:16" x14ac:dyDescent="0.25">
      <c r="A21" s="1"/>
      <c r="B21" s="6"/>
      <c r="C21" s="4"/>
      <c r="D21" s="7"/>
      <c r="E21" s="6"/>
      <c r="F21" s="25"/>
      <c r="G21" s="6"/>
      <c r="H21" s="6"/>
      <c r="I21" s="6"/>
      <c r="J21" s="6"/>
      <c r="K21" s="6"/>
      <c r="L21" s="6"/>
      <c r="M21" s="18"/>
      <c r="N21" s="6"/>
      <c r="O21" s="6"/>
      <c r="P21" s="18"/>
    </row>
    <row r="22" spans="1:16" x14ac:dyDescent="0.25">
      <c r="A22" s="1"/>
      <c r="B22" s="6"/>
      <c r="C22" s="4"/>
      <c r="D22" s="7"/>
      <c r="E22" s="6"/>
      <c r="F22" s="25"/>
      <c r="G22" s="6"/>
      <c r="H22" s="6"/>
      <c r="I22" s="6"/>
      <c r="J22" s="6"/>
      <c r="K22" s="6"/>
      <c r="L22" s="6"/>
      <c r="M22" s="18"/>
      <c r="N22" s="6"/>
      <c r="O22" s="6"/>
      <c r="P22" s="18"/>
    </row>
    <row r="23" spans="1:16" s="23" customFormat="1" ht="46.5" customHeight="1" x14ac:dyDescent="0.25">
      <c r="A23" s="111" t="s">
        <v>14</v>
      </c>
      <c r="B23" s="112"/>
      <c r="C23" s="112"/>
      <c r="D23" s="112"/>
      <c r="E23" s="112"/>
      <c r="F23" s="113"/>
      <c r="G23" s="11">
        <f>SUM(G5:G22)</f>
        <v>121585</v>
      </c>
      <c r="H23" s="18">
        <f>H5+H6+H7+H8+H9+H10+H11+H12+H13+H14+H15+H16+H17+H18+H19</f>
        <v>39349</v>
      </c>
      <c r="I23" s="18">
        <f>I5+I6+I7+I8+I9+I10+I11+I12+I13+I14+I15+I16+I17+I18+I19</f>
        <v>82236</v>
      </c>
      <c r="J23" s="18">
        <f>SUM(J5:J19)</f>
        <v>4824.8</v>
      </c>
      <c r="K23" s="18">
        <f>SUM(K5:K19)</f>
        <v>1332</v>
      </c>
      <c r="L23" s="18">
        <f>SUM(L5:L19)</f>
        <v>355.2</v>
      </c>
      <c r="M23" s="18">
        <f>M5+M6+M7+M8+M9+M10+M11+M12+M13+M14+M15+M16+M17+M18+M19</f>
        <v>6512</v>
      </c>
      <c r="N23" s="18">
        <f>SUM(N5:N19)</f>
        <v>1746</v>
      </c>
      <c r="O23" s="18">
        <f>SUM(O5:O19)</f>
        <v>1018.5</v>
      </c>
      <c r="P23" s="18">
        <f>P5+P6+P7+P8+P9+P10+P11+P12+P13+P14+P15+P16+P17+P18+P19</f>
        <v>2764.5</v>
      </c>
    </row>
    <row r="25" spans="1:16" ht="45" x14ac:dyDescent="0.25">
      <c r="I25" s="28"/>
      <c r="J25" s="29" t="s">
        <v>33</v>
      </c>
      <c r="K25" s="29" t="s">
        <v>34</v>
      </c>
      <c r="L25" s="29" t="s">
        <v>35</v>
      </c>
    </row>
    <row r="26" spans="1:16" x14ac:dyDescent="0.25">
      <c r="I26" s="28" t="s">
        <v>28</v>
      </c>
      <c r="J26" s="30">
        <v>46000</v>
      </c>
      <c r="K26" s="30">
        <f>J23+N23</f>
        <v>6570.8</v>
      </c>
      <c r="L26" s="6">
        <f>J26-K26</f>
        <v>39429.199999999997</v>
      </c>
    </row>
    <row r="27" spans="1:16" x14ac:dyDescent="0.25">
      <c r="I27" s="28" t="s">
        <v>29</v>
      </c>
      <c r="J27" s="30">
        <v>23200</v>
      </c>
      <c r="K27" s="30">
        <f>K23+O23</f>
        <v>2350.5</v>
      </c>
      <c r="L27" s="6">
        <f>J27-K27</f>
        <v>20849.5</v>
      </c>
    </row>
    <row r="28" spans="1:16" x14ac:dyDescent="0.25">
      <c r="I28" s="28" t="s">
        <v>36</v>
      </c>
      <c r="J28" s="30">
        <v>4000</v>
      </c>
      <c r="K28" s="30">
        <f>L23</f>
        <v>355.2</v>
      </c>
      <c r="L28" s="6">
        <f>J28-K28</f>
        <v>3644.8</v>
      </c>
    </row>
    <row r="29" spans="1:16" x14ac:dyDescent="0.25">
      <c r="I29" s="28" t="s">
        <v>47</v>
      </c>
      <c r="J29" s="41">
        <v>20000</v>
      </c>
      <c r="K29" s="6"/>
      <c r="L29" s="6"/>
    </row>
  </sheetData>
  <mergeCells count="2">
    <mergeCell ref="F1:J2"/>
    <mergeCell ref="A23:F2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"/>
  <sheetViews>
    <sheetView workbookViewId="0">
      <selection activeCell="H21" sqref="H21"/>
    </sheetView>
  </sheetViews>
  <sheetFormatPr defaultRowHeight="15" x14ac:dyDescent="0.25"/>
  <cols>
    <col min="3" max="3" width="21.140625" customWidth="1"/>
    <col min="4" max="4" width="11.85546875" customWidth="1"/>
    <col min="5" max="5" width="10.28515625" customWidth="1"/>
    <col min="6" max="6" width="10.42578125" customWidth="1"/>
    <col min="7" max="7" width="14.85546875" customWidth="1"/>
    <col min="8" max="8" width="12.85546875" customWidth="1"/>
    <col min="9" max="9" width="18.85546875" customWidth="1"/>
  </cols>
  <sheetData>
    <row r="2" spans="2:9" x14ac:dyDescent="0.25">
      <c r="D2" s="110" t="s">
        <v>61</v>
      </c>
      <c r="E2" s="110"/>
      <c r="F2" s="110"/>
      <c r="G2" s="110"/>
      <c r="I2" s="44" t="s">
        <v>40</v>
      </c>
    </row>
    <row r="4" spans="2:9" ht="30" x14ac:dyDescent="0.25">
      <c r="B4" s="13" t="s">
        <v>0</v>
      </c>
      <c r="C4" s="13" t="s">
        <v>12</v>
      </c>
      <c r="D4" s="13" t="s">
        <v>57</v>
      </c>
      <c r="E4" s="13" t="s">
        <v>13</v>
      </c>
      <c r="F4" s="13" t="s">
        <v>14</v>
      </c>
      <c r="G4" s="13" t="s">
        <v>58</v>
      </c>
      <c r="H4" s="13" t="s">
        <v>15</v>
      </c>
      <c r="I4" s="42" t="s">
        <v>53</v>
      </c>
    </row>
    <row r="5" spans="2:9" ht="45" x14ac:dyDescent="0.25">
      <c r="B5" s="13">
        <v>1</v>
      </c>
      <c r="C5" s="14" t="s">
        <v>54</v>
      </c>
      <c r="D5" s="14">
        <v>1</v>
      </c>
      <c r="E5" s="14">
        <v>104</v>
      </c>
      <c r="F5" s="14">
        <v>104</v>
      </c>
      <c r="G5" s="14" t="s">
        <v>60</v>
      </c>
      <c r="H5" s="14">
        <v>32342412</v>
      </c>
      <c r="I5" s="114">
        <f>F5+F6</f>
        <v>156</v>
      </c>
    </row>
    <row r="6" spans="2:9" ht="61.5" customHeight="1" x14ac:dyDescent="0.25">
      <c r="B6" s="13">
        <v>2</v>
      </c>
      <c r="C6" s="14" t="s">
        <v>55</v>
      </c>
      <c r="D6" s="14">
        <v>1</v>
      </c>
      <c r="E6" s="14">
        <v>52</v>
      </c>
      <c r="F6" s="14">
        <v>52</v>
      </c>
      <c r="G6" s="14" t="s">
        <v>59</v>
      </c>
      <c r="H6" s="14">
        <v>32340000</v>
      </c>
      <c r="I6" s="116"/>
    </row>
    <row r="7" spans="2:9" ht="59.25" customHeight="1" x14ac:dyDescent="0.25">
      <c r="B7" s="13">
        <v>3</v>
      </c>
      <c r="C7" s="14" t="s">
        <v>56</v>
      </c>
      <c r="D7" s="14">
        <v>1</v>
      </c>
      <c r="E7" s="14">
        <v>100</v>
      </c>
      <c r="F7" s="14">
        <v>100</v>
      </c>
      <c r="G7" s="14" t="s">
        <v>59</v>
      </c>
      <c r="H7" s="14">
        <v>35125300</v>
      </c>
      <c r="I7" s="42">
        <v>100</v>
      </c>
    </row>
    <row r="8" spans="2:9" x14ac:dyDescent="0.25">
      <c r="B8" s="127" t="s">
        <v>14</v>
      </c>
      <c r="C8" s="128"/>
      <c r="D8" s="128"/>
      <c r="E8" s="128"/>
      <c r="F8" s="128"/>
      <c r="G8" s="128"/>
      <c r="H8" s="129"/>
      <c r="I8" s="43">
        <f>I5+I7</f>
        <v>256</v>
      </c>
    </row>
  </sheetData>
  <mergeCells count="3">
    <mergeCell ref="B8:H8"/>
    <mergeCell ref="I5:I6"/>
    <mergeCell ref="D2:G2"/>
  </mergeCells>
  <pageMargins left="0.7" right="0.7" top="0.75" bottom="0.75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ხელშეკრულებები</vt:lpstr>
      <vt:lpstr>სასაჩუქრე</vt:lpstr>
      <vt:lpstr>წარმომადგენლობითი</vt:lpstr>
      <vt:lpstr>მანქანები</vt:lpstr>
      <vt:lpstr>ჩარხები</vt:lpstr>
      <vt:lpstr>კომპიუტერები</vt:lpstr>
      <vt:lpstr>საწვავი (2)</vt:lpstr>
      <vt:lpstr>საწვავი</vt:lpstr>
      <vt:lpstr>ultra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2023-04-07T11:19:28Z</dcterms:modified>
</cp:coreProperties>
</file>