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jan.lobjanidze\Desktop\"/>
    </mc:Choice>
  </mc:AlternateContent>
  <bookViews>
    <workbookView xWindow="0" yWindow="0" windowWidth="28800" windowHeight="12435"/>
  </bookViews>
  <sheets>
    <sheet name="ცხრილი" sheetId="2" r:id="rId1"/>
    <sheet name="Sheet3" sheetId="3" r:id="rId2"/>
  </sheets>
  <definedNames>
    <definedName name="_xlnm.Print_Area" localSheetId="0">ცხრილი!$A$1:$P$78</definedName>
  </definedNames>
  <calcPr calcId="162913"/>
</workbook>
</file>

<file path=xl/calcChain.xml><?xml version="1.0" encoding="utf-8"?>
<calcChain xmlns="http://schemas.openxmlformats.org/spreadsheetml/2006/main">
  <c r="N56" i="2" l="1"/>
  <c r="N5" i="2"/>
  <c r="H59" i="2" l="1"/>
  <c r="H61" i="2" l="1"/>
  <c r="H55" i="2"/>
  <c r="I50" i="2"/>
  <c r="I49" i="2"/>
  <c r="F17" i="2"/>
  <c r="G76" i="2"/>
  <c r="H82" i="2" s="1"/>
  <c r="D62" i="2"/>
  <c r="D75" i="2"/>
  <c r="D65" i="2"/>
  <c r="D43" i="2"/>
  <c r="D39" i="2"/>
  <c r="D34" i="2"/>
  <c r="D32" i="2"/>
  <c r="D28" i="2"/>
  <c r="D27" i="2"/>
  <c r="D26" i="2"/>
  <c r="D25" i="2"/>
  <c r="D18" i="2"/>
  <c r="H73" i="2" l="1"/>
  <c r="D73" i="2" s="1"/>
  <c r="H72" i="2"/>
  <c r="D72" i="2" s="1"/>
  <c r="I70" i="2"/>
  <c r="D70" i="2" s="1"/>
  <c r="K68" i="2"/>
  <c r="D68" i="2" s="1"/>
  <c r="I63" i="2"/>
  <c r="D63" i="2" s="1"/>
  <c r="D59" i="2"/>
  <c r="D61" i="2"/>
  <c r="H57" i="2"/>
  <c r="D57" i="2" s="1"/>
  <c r="D56" i="2"/>
  <c r="D55" i="2"/>
  <c r="D50" i="2"/>
  <c r="D49" i="2"/>
  <c r="H45" i="2"/>
  <c r="D45" i="2" s="1"/>
  <c r="H44" i="2"/>
  <c r="D44" i="2" s="1"/>
  <c r="I41" i="2"/>
  <c r="D41" i="2" s="1"/>
  <c r="H15" i="2"/>
  <c r="I74" i="2" l="1"/>
  <c r="D74" i="2" s="1"/>
  <c r="I67" i="2"/>
  <c r="D67" i="2" s="1"/>
  <c r="H66" i="2"/>
  <c r="D66" i="2" s="1"/>
  <c r="K64" i="2"/>
  <c r="D64" i="2" s="1"/>
  <c r="I58" i="2"/>
  <c r="D58" i="2" s="1"/>
  <c r="H54" i="2"/>
  <c r="D54" i="2" s="1"/>
  <c r="I53" i="2"/>
  <c r="D53" i="2" s="1"/>
  <c r="D52" i="2"/>
  <c r="D48" i="2"/>
  <c r="D47" i="2"/>
  <c r="D42" i="2"/>
  <c r="I40" i="2"/>
  <c r="D40" i="2" s="1"/>
  <c r="D37" i="2"/>
  <c r="D35" i="2"/>
  <c r="H33" i="2"/>
  <c r="D33" i="2" s="1"/>
  <c r="H31" i="2"/>
  <c r="D31" i="2" s="1"/>
  <c r="D30" i="2"/>
  <c r="D29" i="2"/>
  <c r="I23" i="2"/>
  <c r="D23" i="2" s="1"/>
  <c r="L22" i="2"/>
  <c r="D22" i="2" s="1"/>
  <c r="I19" i="2"/>
  <c r="L14" i="2"/>
  <c r="I10" i="2"/>
  <c r="M8" i="2"/>
  <c r="D8" i="2" s="1"/>
  <c r="N6" i="2"/>
  <c r="H7" i="2"/>
  <c r="D5" i="2"/>
  <c r="M76" i="2" l="1"/>
  <c r="H84" i="2"/>
  <c r="D21" i="2"/>
  <c r="D12" i="2"/>
  <c r="D13" i="2"/>
  <c r="D14" i="2"/>
  <c r="D15" i="2"/>
  <c r="D16" i="2"/>
  <c r="D17" i="2"/>
  <c r="D19" i="2"/>
  <c r="D20" i="2"/>
  <c r="D11" i="2"/>
  <c r="D10" i="2"/>
  <c r="D9" i="2"/>
  <c r="D7" i="2"/>
  <c r="D6" i="2"/>
  <c r="E76" i="2" l="1"/>
  <c r="D77" i="2" s="1"/>
  <c r="J76" i="2" l="1"/>
  <c r="N76" i="2"/>
  <c r="L76" i="2"/>
  <c r="K76" i="2"/>
  <c r="F76" i="2"/>
  <c r="F82" i="2" s="1"/>
  <c r="I76" i="2" l="1"/>
  <c r="H76" i="2"/>
  <c r="D51" i="2"/>
  <c r="D76" i="2" s="1"/>
  <c r="D79" i="2" s="1"/>
</calcChain>
</file>

<file path=xl/sharedStrings.xml><?xml version="1.0" encoding="utf-8"?>
<sst xmlns="http://schemas.openxmlformats.org/spreadsheetml/2006/main" count="269" uniqueCount="114">
  <si>
    <t xml:space="preserve">სოფლის დასახელება </t>
  </si>
  <si>
    <t>დიდი ღები</t>
  </si>
  <si>
    <t>პატარა ღები</t>
  </si>
  <si>
    <t>გონა</t>
  </si>
  <si>
    <t>ჭიორა</t>
  </si>
  <si>
    <t>გლოლა</t>
  </si>
  <si>
    <t>უწერა</t>
  </si>
  <si>
    <t>ფარავნეში</t>
  </si>
  <si>
    <t>ნაკიეთი</t>
  </si>
  <si>
    <t>გომი</t>
  </si>
  <si>
    <t>ჯინჭვისი</t>
  </si>
  <si>
    <t>საკაო</t>
  </si>
  <si>
    <t>ხიდეშლები</t>
  </si>
  <si>
    <t>მაჟიეთი</t>
  </si>
  <si>
    <t>ბორცო</t>
  </si>
  <si>
    <t>ლაგვანთა</t>
  </si>
  <si>
    <t xml:space="preserve">ღარი </t>
  </si>
  <si>
    <t>წმენდაური</t>
  </si>
  <si>
    <t>შეუბანი</t>
  </si>
  <si>
    <t>ლაჩთა</t>
  </si>
  <si>
    <t>ჭალა</t>
  </si>
  <si>
    <t>ნიგვზნარა</t>
  </si>
  <si>
    <t>ხურუთი</t>
  </si>
  <si>
    <t>წოლა</t>
  </si>
  <si>
    <t>კომანდელი</t>
  </si>
  <si>
    <t>ქრისტესი</t>
  </si>
  <si>
    <t>ხირხონისი</t>
  </si>
  <si>
    <t>სხიერი</t>
  </si>
  <si>
    <t>პიპილეთი</t>
  </si>
  <si>
    <t>სომიწო</t>
  </si>
  <si>
    <t>ჟაშქვა</t>
  </si>
  <si>
    <t>ონჭევი</t>
  </si>
  <si>
    <t>ცხმორი</t>
  </si>
  <si>
    <t>ღუნდა</t>
  </si>
  <si>
    <t>ფსორი</t>
  </si>
  <si>
    <t>წედისი</t>
  </si>
  <si>
    <t>ქვედი</t>
  </si>
  <si>
    <t>ქვედრულა</t>
  </si>
  <si>
    <t>ირი</t>
  </si>
  <si>
    <t>სხანარი</t>
  </si>
  <si>
    <t>ზუდალი</t>
  </si>
  <si>
    <t>ხეითი</t>
  </si>
  <si>
    <t>ბოყვა</t>
  </si>
  <si>
    <t>ზვარეთი</t>
  </si>
  <si>
    <t>ფარახეთი</t>
  </si>
  <si>
    <t>ჭიბრევი</t>
  </si>
  <si>
    <t>შარდომეთი</t>
  </si>
  <si>
    <t>სევა</t>
  </si>
  <si>
    <t>სორი</t>
  </si>
  <si>
    <t>გადამში</t>
  </si>
  <si>
    <t>ზემობარი</t>
  </si>
  <si>
    <t>ქვემობარი</t>
  </si>
  <si>
    <t>სამთისი</t>
  </si>
  <si>
    <t>ხარისთვალი</t>
  </si>
  <si>
    <t xml:space="preserve">უშოლთა </t>
  </si>
  <si>
    <t>მრავალძალი</t>
  </si>
  <si>
    <t>შქმერი</t>
  </si>
  <si>
    <t>კვაშხიეთი</t>
  </si>
  <si>
    <t>ჭვებარი</t>
  </si>
  <si>
    <t>მუნიციპალიტეტი</t>
  </si>
  <si>
    <t>ონი</t>
  </si>
  <si>
    <t>გარე განათების მოწყობა</t>
  </si>
  <si>
    <t>თანამონაწილეობა ადგ. ბიუჯეტი</t>
  </si>
  <si>
    <t>სულ  ჯამი</t>
  </si>
  <si>
    <t>სულ გათვალისწინებული თნხა</t>
  </si>
  <si>
    <t>ქორთა</t>
  </si>
  <si>
    <t>სორგითი</t>
  </si>
  <si>
    <t>საპროექტო-სახარჯთაღრიცხვო დოკუმენტაციის მომზადება</t>
  </si>
  <si>
    <t>დანართი #2</t>
  </si>
  <si>
    <t xml:space="preserve">შეადგინა:  ონის მუნიციპალიტეტის მერიის სივრცითი მოწყობისა და ინფრასტრუქტურის სამსახურმა </t>
  </si>
  <si>
    <t>სამსახურის უფროსი:                                თ. გრძელიშვილი</t>
  </si>
  <si>
    <t>გამოყოფილი თანხა (რეგ.ფონდი)</t>
  </si>
  <si>
    <t>არა</t>
  </si>
  <si>
    <t>ჯოისუბანი</t>
  </si>
  <si>
    <t>სასმელი წყლის სისტემების რეაბილიტაცია</t>
  </si>
  <si>
    <t>გზები  (სანიღვრე არხით და ნაპირსამაგრის გათვალისწინებით) და გზიპირა მოსაცდელები</t>
  </si>
  <si>
    <t>სპორტული ინფრასტრუქტურა, მოედნები და მოედნების უნვევნტარი</t>
  </si>
  <si>
    <t>სკვერები და სველი წერტილები შესაბამისი ინევტარით</t>
  </si>
  <si>
    <t>სანიაღვრე არხების მოწყობა რეაბილიტაცია</t>
  </si>
  <si>
    <t>N</t>
  </si>
  <si>
    <t xml:space="preserve">                                   შესასრულებელი სამუშაო </t>
  </si>
  <si>
    <t xml:space="preserve">   სოფლის მხარდაჭერის პროგრამა 2022</t>
  </si>
  <si>
    <t>წინა წლის ნაშთი</t>
  </si>
  <si>
    <t>სასაფლაოს შემოღობვა</t>
  </si>
  <si>
    <t>ნიგავზები</t>
  </si>
  <si>
    <t>შენიშვნა</t>
  </si>
  <si>
    <t>2021 წლის ნაშთი გზის სამუშაოებიდან</t>
  </si>
  <si>
    <t>2021 წლის ნაშთი სველი წერტილებიდან</t>
  </si>
  <si>
    <t>2021 წლის ნაშთი სასმელი წყლის რეაბილიტაციიდან</t>
  </si>
  <si>
    <t>2021 წლის ნაშთი გზებიდან</t>
  </si>
  <si>
    <t>2020 და 2021 წლის ნაშთი წყლებიდან</t>
  </si>
  <si>
    <t>2021 წლის ნაშთი წყლებიდან</t>
  </si>
  <si>
    <t>2021 წლის ნაშთი წისქვილის რეაბილიტაციიდან</t>
  </si>
  <si>
    <t>2021 წლის ნაშტი სკვერის რეაბილიტაციიდან</t>
  </si>
  <si>
    <t>2022 წლის ნაშტი სპორტული მოედნის რეაბილიტაციიდან</t>
  </si>
  <si>
    <t>2020 (275 ლარი)და 2021 (1811 ლარი) წლის ნაშთი გარე განათებიდან</t>
  </si>
  <si>
    <t>2021 წლის ნაშთი გარე განათებიდან</t>
  </si>
  <si>
    <t>2021 წლის ნაშთი სანიაღვრე არხებიდან</t>
  </si>
  <si>
    <t>2020 წლის ნაშთი გზებიდან</t>
  </si>
  <si>
    <t>2021 წლის წლის ნაშტი გზებიდან</t>
  </si>
  <si>
    <t>2021 წლის ნაშთი სპორტული მოედნიდან</t>
  </si>
  <si>
    <t>2020 წლის ნაშთი სპორტული მოედნიდან</t>
  </si>
  <si>
    <t>ახალი ჩორდი</t>
  </si>
  <si>
    <t xml:space="preserve">2021 წლის ნაშთი გზებიდან </t>
  </si>
  <si>
    <t>2022 წლის ნაშთი წყლებიდან</t>
  </si>
  <si>
    <t>2020 წლის ნაშთი წყლებიდან</t>
  </si>
  <si>
    <t>2021 წლის ნაშთი სანიაღვრედან</t>
  </si>
  <si>
    <t>2021 წლის ნაშთი არხებიდან</t>
  </si>
  <si>
    <t>2021 წლის ნაშთი სანიაღვრე სისტემებიდან</t>
  </si>
  <si>
    <t>2020 და 2021 წლის ნაშთი სკვერიდან</t>
  </si>
  <si>
    <t>2021 წლის ნაშტი სპორტული მოედნიდან</t>
  </si>
  <si>
    <t>2020  წლის ნაშთი წყლებიდან</t>
  </si>
  <si>
    <t>2021  წლის ნაშთი წყლებიდან</t>
  </si>
  <si>
    <t>ბაჯიხევი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</si>
</sst>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4"/>
  <sheetViews>
    <sheetView tabSelected="1" zoomScaleNormal="100" workbookViewId="0">
      <pane ySplit="4" topLeftCell="A5" activePane="bottomLeft" state="frozen"/>
      <selection pane="bottomLeft" activeCell="W6" sqref="W6"/>
    </sheetView>
  </sheetViews>
  <sheetFormatPr defaultRowHeight="15" x14ac:dyDescent="0.25"/>
  <cols>
    <col min="1" max="1" width="4.42578125" style="15" customWidth="1"/>
    <col min="2" max="2" width="8.140625" style="15" customWidth="1"/>
    <col min="3" max="3" width="11.7109375" style="19" customWidth="1"/>
    <col min="4" max="4" width="9" style="15" customWidth="1"/>
    <col min="5" max="5" width="9.28515625" style="15" customWidth="1"/>
    <col min="6" max="6" width="9" style="15" customWidth="1"/>
    <col min="7" max="7" width="8.5703125" style="15" customWidth="1"/>
    <col min="8" max="8" width="10" style="15" customWidth="1"/>
    <col min="9" max="9" width="11.140625" style="15" customWidth="1"/>
    <col min="10" max="10" width="10.5703125" style="15" customWidth="1"/>
    <col min="11" max="11" width="9.7109375" style="15" customWidth="1"/>
    <col min="12" max="12" width="11.7109375" style="15" customWidth="1"/>
    <col min="13" max="13" width="13.7109375" style="15" customWidth="1"/>
    <col min="14" max="14" width="12.5703125" style="15" customWidth="1"/>
    <col min="15" max="15" width="14" style="15" customWidth="1"/>
    <col min="16" max="16" width="16" style="29" customWidth="1"/>
    <col min="17" max="16384" width="9.140625" style="15"/>
  </cols>
  <sheetData>
    <row r="2" spans="1:16" ht="15.75" x14ac:dyDescent="0.25">
      <c r="B2" s="40" t="s">
        <v>81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29" t="s">
        <v>68</v>
      </c>
    </row>
    <row r="3" spans="1:16" ht="39" customHeight="1" x14ac:dyDescent="0.25">
      <c r="A3" s="41" t="s">
        <v>79</v>
      </c>
      <c r="B3" s="41" t="s">
        <v>59</v>
      </c>
      <c r="C3" s="41" t="s">
        <v>0</v>
      </c>
      <c r="D3" s="41" t="s">
        <v>64</v>
      </c>
      <c r="E3" s="41" t="s">
        <v>71</v>
      </c>
      <c r="F3" s="41" t="s">
        <v>62</v>
      </c>
      <c r="G3" s="41" t="s">
        <v>82</v>
      </c>
      <c r="H3" s="42" t="s">
        <v>80</v>
      </c>
      <c r="I3" s="42"/>
      <c r="J3" s="42"/>
      <c r="K3" s="42"/>
      <c r="L3" s="42"/>
      <c r="M3" s="42"/>
      <c r="N3" s="42"/>
      <c r="O3" s="46" t="s">
        <v>67</v>
      </c>
      <c r="P3" s="51" t="s">
        <v>85</v>
      </c>
    </row>
    <row r="4" spans="1:16" ht="216" customHeight="1" x14ac:dyDescent="0.25">
      <c r="A4" s="41"/>
      <c r="B4" s="41"/>
      <c r="C4" s="41"/>
      <c r="D4" s="41"/>
      <c r="E4" s="41"/>
      <c r="F4" s="41"/>
      <c r="G4" s="41"/>
      <c r="H4" s="1" t="s">
        <v>75</v>
      </c>
      <c r="I4" s="1" t="s">
        <v>74</v>
      </c>
      <c r="J4" s="1" t="s">
        <v>78</v>
      </c>
      <c r="K4" s="1" t="s">
        <v>61</v>
      </c>
      <c r="L4" s="1" t="s">
        <v>76</v>
      </c>
      <c r="M4" s="1" t="s">
        <v>83</v>
      </c>
      <c r="N4" s="1" t="s">
        <v>77</v>
      </c>
      <c r="O4" s="46"/>
      <c r="P4" s="51"/>
    </row>
    <row r="5" spans="1:16" ht="45" x14ac:dyDescent="0.25">
      <c r="A5" s="3">
        <v>1</v>
      </c>
      <c r="B5" s="3" t="s">
        <v>60</v>
      </c>
      <c r="C5" s="13" t="s">
        <v>1</v>
      </c>
      <c r="D5" s="4">
        <f>H5+I5+J5+K5+L5+N5</f>
        <v>15411</v>
      </c>
      <c r="E5" s="4">
        <v>12000</v>
      </c>
      <c r="F5" s="4">
        <v>0</v>
      </c>
      <c r="G5" s="9">
        <v>3411</v>
      </c>
      <c r="H5" s="4"/>
      <c r="I5" s="4"/>
      <c r="J5" s="4"/>
      <c r="K5" s="4"/>
      <c r="L5" s="4"/>
      <c r="M5" s="4"/>
      <c r="N5" s="4">
        <f>G5+E5</f>
        <v>15411</v>
      </c>
      <c r="O5" s="4" t="s">
        <v>72</v>
      </c>
      <c r="P5" s="13" t="s">
        <v>112</v>
      </c>
    </row>
    <row r="6" spans="1:16" ht="60" x14ac:dyDescent="0.25">
      <c r="A6" s="2">
        <v>2</v>
      </c>
      <c r="B6" s="5" t="s">
        <v>60</v>
      </c>
      <c r="C6" s="18" t="s">
        <v>2</v>
      </c>
      <c r="D6" s="5">
        <f>H6+I6+J6+K6+L6+N6</f>
        <v>11972</v>
      </c>
      <c r="E6" s="5">
        <v>10000</v>
      </c>
      <c r="F6" s="22">
        <v>0</v>
      </c>
      <c r="G6" s="8">
        <v>1972</v>
      </c>
      <c r="H6" s="5"/>
      <c r="I6" s="5"/>
      <c r="J6" s="5"/>
      <c r="K6" s="5"/>
      <c r="L6" s="5"/>
      <c r="M6" s="5"/>
      <c r="N6" s="5">
        <f>10000+G6</f>
        <v>11972</v>
      </c>
      <c r="O6" s="5" t="s">
        <v>72</v>
      </c>
      <c r="P6" s="13" t="s">
        <v>87</v>
      </c>
    </row>
    <row r="7" spans="1:16" ht="45" x14ac:dyDescent="0.25">
      <c r="A7" s="2">
        <v>3</v>
      </c>
      <c r="B7" s="5" t="s">
        <v>60</v>
      </c>
      <c r="C7" s="18" t="s">
        <v>3</v>
      </c>
      <c r="D7" s="5">
        <f>H7+I7+J7+K7+L7+N7</f>
        <v>11480</v>
      </c>
      <c r="E7" s="5">
        <v>10000</v>
      </c>
      <c r="F7" s="22">
        <v>0</v>
      </c>
      <c r="G7" s="8">
        <v>1480</v>
      </c>
      <c r="H7" s="5">
        <f>10000+G7</f>
        <v>11480</v>
      </c>
      <c r="I7" s="5"/>
      <c r="J7" s="5"/>
      <c r="K7" s="5"/>
      <c r="L7" s="5"/>
      <c r="M7" s="5"/>
      <c r="N7" s="5"/>
      <c r="O7" s="5" t="s">
        <v>72</v>
      </c>
      <c r="P7" s="13" t="s">
        <v>89</v>
      </c>
    </row>
    <row r="8" spans="1:16" ht="45" x14ac:dyDescent="0.25">
      <c r="A8" s="2">
        <v>4</v>
      </c>
      <c r="B8" s="5" t="s">
        <v>60</v>
      </c>
      <c r="C8" s="18" t="s">
        <v>4</v>
      </c>
      <c r="D8" s="5">
        <f>H8+I8+J8+K8+L8+N8+M8</f>
        <v>11485</v>
      </c>
      <c r="E8" s="5">
        <v>10000</v>
      </c>
      <c r="F8" s="22">
        <v>0</v>
      </c>
      <c r="G8" s="8">
        <v>1485</v>
      </c>
      <c r="H8" s="5"/>
      <c r="I8" s="5"/>
      <c r="J8" s="5"/>
      <c r="K8" s="5"/>
      <c r="L8" s="5"/>
      <c r="M8" s="5">
        <f>10000+G8</f>
        <v>11485</v>
      </c>
      <c r="N8" s="5"/>
      <c r="O8" s="5" t="s">
        <v>72</v>
      </c>
      <c r="P8" s="13" t="s">
        <v>109</v>
      </c>
    </row>
    <row r="9" spans="1:16" x14ac:dyDescent="0.25">
      <c r="A9" s="3">
        <v>5</v>
      </c>
      <c r="B9" s="4" t="s">
        <v>60</v>
      </c>
      <c r="C9" s="13" t="s">
        <v>5</v>
      </c>
      <c r="D9" s="4">
        <f t="shared" ref="D9:D17" si="0">H9+I9+J9+K9+L9+N9</f>
        <v>17000</v>
      </c>
      <c r="E9" s="4">
        <v>12000</v>
      </c>
      <c r="F9" s="32">
        <v>5000</v>
      </c>
      <c r="G9" s="4"/>
      <c r="H9" s="4"/>
      <c r="I9" s="4"/>
      <c r="J9" s="4"/>
      <c r="K9" s="4"/>
      <c r="L9" s="4"/>
      <c r="M9" s="4"/>
      <c r="N9" s="4">
        <v>17000</v>
      </c>
      <c r="O9" s="4" t="s">
        <v>72</v>
      </c>
      <c r="P9" s="13"/>
    </row>
    <row r="10" spans="1:16" ht="45" x14ac:dyDescent="0.25">
      <c r="A10" s="3">
        <v>6</v>
      </c>
      <c r="B10" s="4" t="s">
        <v>60</v>
      </c>
      <c r="C10" s="13" t="s">
        <v>6</v>
      </c>
      <c r="D10" s="4">
        <f t="shared" si="0"/>
        <v>13717</v>
      </c>
      <c r="E10" s="4">
        <v>12000</v>
      </c>
      <c r="F10" s="4">
        <v>0</v>
      </c>
      <c r="G10" s="9">
        <v>1717</v>
      </c>
      <c r="H10" s="4"/>
      <c r="I10" s="4">
        <f>12000+G10</f>
        <v>13717</v>
      </c>
      <c r="J10" s="4"/>
      <c r="K10" s="4"/>
      <c r="L10" s="4"/>
      <c r="M10" s="4"/>
      <c r="N10" s="4"/>
      <c r="O10" s="4" t="s">
        <v>72</v>
      </c>
      <c r="P10" s="13" t="s">
        <v>90</v>
      </c>
    </row>
    <row r="11" spans="1:16" ht="62.25" customHeight="1" x14ac:dyDescent="0.25">
      <c r="A11" s="2">
        <v>7</v>
      </c>
      <c r="B11" s="2" t="s">
        <v>60</v>
      </c>
      <c r="C11" s="18" t="s">
        <v>84</v>
      </c>
      <c r="D11" s="5">
        <f t="shared" si="0"/>
        <v>15000</v>
      </c>
      <c r="E11" s="5">
        <v>10000</v>
      </c>
      <c r="F11" s="22">
        <v>2971</v>
      </c>
      <c r="G11" s="8">
        <v>2029</v>
      </c>
      <c r="H11" s="2"/>
      <c r="I11" s="2">
        <v>15000</v>
      </c>
      <c r="J11" s="2"/>
      <c r="K11" s="2"/>
      <c r="L11" s="2"/>
      <c r="M11" s="2"/>
      <c r="N11" s="2"/>
      <c r="O11" s="5" t="s">
        <v>72</v>
      </c>
      <c r="P11" s="13" t="s">
        <v>86</v>
      </c>
    </row>
    <row r="12" spans="1:16" ht="24.75" customHeight="1" x14ac:dyDescent="0.25">
      <c r="A12" s="34">
        <v>8</v>
      </c>
      <c r="B12" s="34" t="s">
        <v>60</v>
      </c>
      <c r="C12" s="35" t="s">
        <v>7</v>
      </c>
      <c r="D12" s="34">
        <f t="shared" si="0"/>
        <v>10000</v>
      </c>
      <c r="E12" s="34">
        <v>10000</v>
      </c>
      <c r="F12" s="34">
        <v>0</v>
      </c>
      <c r="G12" s="34"/>
      <c r="H12" s="34"/>
      <c r="I12" s="34">
        <v>8500</v>
      </c>
      <c r="J12" s="34"/>
      <c r="K12" s="34">
        <v>1500</v>
      </c>
      <c r="L12" s="34"/>
      <c r="M12" s="34"/>
      <c r="N12" s="34"/>
      <c r="O12" s="34" t="s">
        <v>72</v>
      </c>
      <c r="P12" s="36"/>
    </row>
    <row r="13" spans="1:16" x14ac:dyDescent="0.25">
      <c r="A13" s="34">
        <v>9</v>
      </c>
      <c r="B13" s="34" t="s">
        <v>60</v>
      </c>
      <c r="C13" s="35" t="s">
        <v>8</v>
      </c>
      <c r="D13" s="34">
        <f t="shared" si="0"/>
        <v>10000</v>
      </c>
      <c r="E13" s="34">
        <v>10000</v>
      </c>
      <c r="F13" s="34">
        <v>0</v>
      </c>
      <c r="G13" s="34"/>
      <c r="H13" s="34"/>
      <c r="I13" s="34">
        <v>10000</v>
      </c>
      <c r="J13" s="34"/>
      <c r="K13" s="34"/>
      <c r="L13" s="34"/>
      <c r="M13" s="34"/>
      <c r="N13" s="34"/>
      <c r="O13" s="34" t="s">
        <v>72</v>
      </c>
      <c r="P13" s="36"/>
    </row>
    <row r="14" spans="1:16" ht="30" customHeight="1" x14ac:dyDescent="0.25">
      <c r="A14" s="2">
        <v>10</v>
      </c>
      <c r="B14" s="2" t="s">
        <v>60</v>
      </c>
      <c r="C14" s="18" t="s">
        <v>9</v>
      </c>
      <c r="D14" s="5">
        <f t="shared" si="0"/>
        <v>10027</v>
      </c>
      <c r="E14" s="5">
        <v>10000</v>
      </c>
      <c r="F14" s="22">
        <v>0</v>
      </c>
      <c r="G14" s="8">
        <v>27</v>
      </c>
      <c r="H14" s="5"/>
      <c r="I14" s="5"/>
      <c r="J14" s="5"/>
      <c r="K14" s="5"/>
      <c r="L14" s="5">
        <f>10000+G14</f>
        <v>10027</v>
      </c>
      <c r="M14" s="5"/>
      <c r="N14" s="5"/>
      <c r="O14" s="5" t="s">
        <v>72</v>
      </c>
      <c r="P14" s="13" t="s">
        <v>100</v>
      </c>
    </row>
    <row r="15" spans="1:16" ht="51" customHeight="1" x14ac:dyDescent="0.25">
      <c r="A15" s="2">
        <v>11</v>
      </c>
      <c r="B15" s="2" t="s">
        <v>60</v>
      </c>
      <c r="C15" s="18" t="s">
        <v>10</v>
      </c>
      <c r="D15" s="5">
        <f t="shared" si="0"/>
        <v>10260</v>
      </c>
      <c r="E15" s="5">
        <v>10000</v>
      </c>
      <c r="F15" s="22">
        <v>0</v>
      </c>
      <c r="G15" s="8">
        <v>260</v>
      </c>
      <c r="H15" s="2">
        <f>10000+G15</f>
        <v>10260</v>
      </c>
      <c r="I15" s="2"/>
      <c r="J15" s="2"/>
      <c r="K15" s="2"/>
      <c r="L15" s="2"/>
      <c r="M15" s="2"/>
      <c r="N15" s="2"/>
      <c r="O15" s="5" t="s">
        <v>72</v>
      </c>
      <c r="P15" s="13" t="s">
        <v>87</v>
      </c>
    </row>
    <row r="16" spans="1:16" ht="75.75" customHeight="1" x14ac:dyDescent="0.25">
      <c r="A16" s="2">
        <v>12</v>
      </c>
      <c r="B16" s="2" t="s">
        <v>60</v>
      </c>
      <c r="C16" s="18" t="s">
        <v>11</v>
      </c>
      <c r="D16" s="5">
        <f t="shared" si="0"/>
        <v>15000</v>
      </c>
      <c r="E16" s="5">
        <v>10000</v>
      </c>
      <c r="F16" s="10">
        <v>3520</v>
      </c>
      <c r="G16" s="8">
        <v>1480</v>
      </c>
      <c r="H16" s="2"/>
      <c r="I16" s="2"/>
      <c r="J16" s="2"/>
      <c r="K16" s="2"/>
      <c r="L16" s="2">
        <v>15000</v>
      </c>
      <c r="M16" s="2"/>
      <c r="N16" s="2"/>
      <c r="O16" s="5" t="s">
        <v>72</v>
      </c>
      <c r="P16" s="13" t="s">
        <v>100</v>
      </c>
    </row>
    <row r="17" spans="1:16" ht="45" x14ac:dyDescent="0.25">
      <c r="A17" s="2">
        <v>13</v>
      </c>
      <c r="B17" s="2" t="s">
        <v>60</v>
      </c>
      <c r="C17" s="18" t="s">
        <v>12</v>
      </c>
      <c r="D17" s="5">
        <f t="shared" si="0"/>
        <v>20000</v>
      </c>
      <c r="E17" s="5">
        <v>10000</v>
      </c>
      <c r="F17" s="10">
        <f>10000-1855</f>
        <v>8145</v>
      </c>
      <c r="G17" s="8">
        <v>1855</v>
      </c>
      <c r="H17" s="2"/>
      <c r="I17" s="2">
        <v>18500</v>
      </c>
      <c r="J17" s="2"/>
      <c r="K17" s="2">
        <v>1500</v>
      </c>
      <c r="L17" s="2"/>
      <c r="M17" s="2"/>
      <c r="N17" s="2"/>
      <c r="O17" s="5" t="s">
        <v>72</v>
      </c>
      <c r="P17" s="13" t="s">
        <v>91</v>
      </c>
    </row>
    <row r="18" spans="1:16" x14ac:dyDescent="0.25">
      <c r="A18" s="34">
        <v>14</v>
      </c>
      <c r="B18" s="34" t="s">
        <v>60</v>
      </c>
      <c r="C18" s="35" t="s">
        <v>13</v>
      </c>
      <c r="D18" s="34">
        <f>H18+I18+J18+K18+L18+N18+M18</f>
        <v>10000</v>
      </c>
      <c r="E18" s="34">
        <v>10000</v>
      </c>
      <c r="F18" s="34">
        <v>0</v>
      </c>
      <c r="G18" s="34"/>
      <c r="H18" s="34"/>
      <c r="I18" s="38"/>
      <c r="J18" s="38"/>
      <c r="K18" s="38"/>
      <c r="L18" s="34"/>
      <c r="M18" s="34">
        <v>10000</v>
      </c>
      <c r="N18" s="34"/>
      <c r="O18" s="34" t="s">
        <v>72</v>
      </c>
      <c r="P18" s="36"/>
    </row>
    <row r="19" spans="1:16" ht="45" x14ac:dyDescent="0.25">
      <c r="A19" s="2">
        <v>15</v>
      </c>
      <c r="B19" s="2" t="s">
        <v>60</v>
      </c>
      <c r="C19" s="18" t="s">
        <v>14</v>
      </c>
      <c r="D19" s="5">
        <f>H19+I19+J19+K19+L19+N19</f>
        <v>11480</v>
      </c>
      <c r="E19" s="5">
        <v>10000</v>
      </c>
      <c r="F19" s="22">
        <v>0</v>
      </c>
      <c r="G19" s="8">
        <v>1480</v>
      </c>
      <c r="H19" s="2"/>
      <c r="I19" s="2">
        <f>10000+G19</f>
        <v>11480</v>
      </c>
      <c r="J19" s="2"/>
      <c r="K19" s="2"/>
      <c r="L19" s="2"/>
      <c r="M19" s="2"/>
      <c r="N19" s="2"/>
      <c r="O19" s="5" t="s">
        <v>72</v>
      </c>
      <c r="P19" s="13" t="s">
        <v>91</v>
      </c>
    </row>
    <row r="20" spans="1:16" x14ac:dyDescent="0.25">
      <c r="A20" s="2">
        <v>16</v>
      </c>
      <c r="B20" s="2" t="s">
        <v>60</v>
      </c>
      <c r="C20" s="18" t="s">
        <v>15</v>
      </c>
      <c r="D20" s="5">
        <f>H20+I20+J20+K20+L20+N20</f>
        <v>15000</v>
      </c>
      <c r="E20" s="5">
        <v>10000</v>
      </c>
      <c r="F20" s="10">
        <v>5000</v>
      </c>
      <c r="G20" s="22"/>
      <c r="H20" s="5"/>
      <c r="I20" s="5"/>
      <c r="J20" s="5"/>
      <c r="K20" s="5"/>
      <c r="L20" s="5"/>
      <c r="M20" s="5"/>
      <c r="N20" s="5">
        <v>15000</v>
      </c>
      <c r="O20" s="5" t="s">
        <v>72</v>
      </c>
      <c r="P20" s="13"/>
    </row>
    <row r="21" spans="1:16" x14ac:dyDescent="0.25">
      <c r="A21" s="3">
        <v>17</v>
      </c>
      <c r="B21" s="3" t="s">
        <v>60</v>
      </c>
      <c r="C21" s="13" t="s">
        <v>16</v>
      </c>
      <c r="D21" s="4">
        <f>H21+I21+J21+K21+L21+N21</f>
        <v>15000</v>
      </c>
      <c r="E21" s="4">
        <v>12000</v>
      </c>
      <c r="F21" s="32">
        <v>3000</v>
      </c>
      <c r="G21" s="4"/>
      <c r="H21" s="3"/>
      <c r="I21" s="3"/>
      <c r="J21" s="3"/>
      <c r="K21" s="3"/>
      <c r="L21" s="3">
        <v>15000</v>
      </c>
      <c r="M21" s="3"/>
      <c r="N21" s="3"/>
      <c r="O21" s="3" t="s">
        <v>72</v>
      </c>
      <c r="P21" s="17"/>
    </row>
    <row r="22" spans="1:16" ht="60" x14ac:dyDescent="0.25">
      <c r="A22" s="2">
        <v>18</v>
      </c>
      <c r="B22" s="2" t="s">
        <v>60</v>
      </c>
      <c r="C22" s="18" t="s">
        <v>17</v>
      </c>
      <c r="D22" s="5">
        <f>H22+I22+J22+K22+L22+N22</f>
        <v>19700</v>
      </c>
      <c r="E22" s="5">
        <v>10000</v>
      </c>
      <c r="F22" s="22">
        <v>0</v>
      </c>
      <c r="G22" s="8">
        <v>9700</v>
      </c>
      <c r="H22" s="2"/>
      <c r="I22" s="2"/>
      <c r="J22" s="2"/>
      <c r="K22" s="6"/>
      <c r="L22" s="2">
        <f>10000+G22</f>
        <v>19700</v>
      </c>
      <c r="M22" s="2"/>
      <c r="N22" s="2"/>
      <c r="O22" s="5" t="s">
        <v>72</v>
      </c>
      <c r="P22" s="17" t="s">
        <v>110</v>
      </c>
    </row>
    <row r="23" spans="1:16" ht="45" x14ac:dyDescent="0.25">
      <c r="A23" s="43">
        <v>19</v>
      </c>
      <c r="B23" s="43" t="s">
        <v>60</v>
      </c>
      <c r="C23" s="45" t="s">
        <v>18</v>
      </c>
      <c r="D23" s="44">
        <f>H23+I23+J23+K23+L23+N23</f>
        <v>15000</v>
      </c>
      <c r="E23" s="44">
        <v>10000</v>
      </c>
      <c r="F23" s="47">
        <v>4168</v>
      </c>
      <c r="G23" s="8">
        <v>447</v>
      </c>
      <c r="H23" s="43">
        <v>7168</v>
      </c>
      <c r="I23" s="43">
        <f>5000+G23+G24</f>
        <v>5832</v>
      </c>
      <c r="J23" s="43"/>
      <c r="K23" s="43">
        <v>2000</v>
      </c>
      <c r="L23" s="43"/>
      <c r="M23" s="43"/>
      <c r="N23" s="43"/>
      <c r="O23" s="44" t="s">
        <v>72</v>
      </c>
      <c r="P23" s="17" t="s">
        <v>103</v>
      </c>
    </row>
    <row r="24" spans="1:16" ht="45" x14ac:dyDescent="0.25">
      <c r="A24" s="43"/>
      <c r="B24" s="43"/>
      <c r="C24" s="45"/>
      <c r="D24" s="44"/>
      <c r="E24" s="44"/>
      <c r="F24" s="47"/>
      <c r="G24" s="8">
        <v>385</v>
      </c>
      <c r="H24" s="43"/>
      <c r="I24" s="43"/>
      <c r="J24" s="43"/>
      <c r="K24" s="43"/>
      <c r="L24" s="43"/>
      <c r="M24" s="43"/>
      <c r="N24" s="43"/>
      <c r="O24" s="44"/>
      <c r="P24" s="17" t="s">
        <v>104</v>
      </c>
    </row>
    <row r="25" spans="1:16" ht="22.5" customHeight="1" x14ac:dyDescent="0.25">
      <c r="A25" s="34">
        <v>20</v>
      </c>
      <c r="B25" s="34" t="s">
        <v>60</v>
      </c>
      <c r="C25" s="35" t="s">
        <v>19</v>
      </c>
      <c r="D25" s="34">
        <f>H25+I25+J25+K25+L25+N25</f>
        <v>10000</v>
      </c>
      <c r="E25" s="34">
        <v>10000</v>
      </c>
      <c r="F25" s="34">
        <v>0</v>
      </c>
      <c r="G25" s="34"/>
      <c r="H25" s="34">
        <v>10000</v>
      </c>
      <c r="I25" s="34"/>
      <c r="J25" s="34"/>
      <c r="K25" s="34"/>
      <c r="L25" s="34"/>
      <c r="M25" s="34"/>
      <c r="N25" s="34"/>
      <c r="O25" s="34" t="s">
        <v>72</v>
      </c>
      <c r="P25" s="36"/>
    </row>
    <row r="26" spans="1:16" ht="20.25" customHeight="1" x14ac:dyDescent="0.25">
      <c r="A26" s="34">
        <v>21</v>
      </c>
      <c r="B26" s="34" t="s">
        <v>60</v>
      </c>
      <c r="C26" s="37" t="s">
        <v>20</v>
      </c>
      <c r="D26" s="34">
        <f>H26+I26+J26+K26+L26+N26</f>
        <v>10000</v>
      </c>
      <c r="E26" s="38">
        <v>10000</v>
      </c>
      <c r="F26" s="38">
        <v>0</v>
      </c>
      <c r="G26" s="38"/>
      <c r="H26" s="38">
        <v>7000</v>
      </c>
      <c r="I26" s="38">
        <v>3000</v>
      </c>
      <c r="J26" s="38"/>
      <c r="K26" s="34"/>
      <c r="L26" s="34"/>
      <c r="M26" s="34"/>
      <c r="N26" s="34"/>
      <c r="O26" s="34" t="s">
        <v>72</v>
      </c>
      <c r="P26" s="36"/>
    </row>
    <row r="27" spans="1:16" s="16" customFormat="1" ht="30" customHeight="1" x14ac:dyDescent="0.25">
      <c r="A27" s="34">
        <v>22</v>
      </c>
      <c r="B27" s="34" t="s">
        <v>60</v>
      </c>
      <c r="C27" s="37" t="s">
        <v>21</v>
      </c>
      <c r="D27" s="34">
        <f>H27+I27+J27+K27+L27+N27+M27</f>
        <v>10000</v>
      </c>
      <c r="E27" s="38">
        <v>10000</v>
      </c>
      <c r="F27" s="38">
        <v>0</v>
      </c>
      <c r="G27" s="38"/>
      <c r="H27" s="38">
        <v>3000</v>
      </c>
      <c r="I27" s="38"/>
      <c r="J27" s="38"/>
      <c r="K27" s="38"/>
      <c r="L27" s="38"/>
      <c r="M27" s="38"/>
      <c r="N27" s="38">
        <v>7000</v>
      </c>
      <c r="O27" s="34" t="s">
        <v>72</v>
      </c>
      <c r="P27" s="36"/>
    </row>
    <row r="28" spans="1:16" ht="21.75" customHeight="1" x14ac:dyDescent="0.25">
      <c r="A28" s="7">
        <v>23</v>
      </c>
      <c r="B28" s="14" t="s">
        <v>60</v>
      </c>
      <c r="C28" s="27" t="s">
        <v>22</v>
      </c>
      <c r="D28" s="7">
        <f>H28+I28+J28+K28+L28+N28</f>
        <v>12359</v>
      </c>
      <c r="E28" s="7">
        <v>10000</v>
      </c>
      <c r="F28" s="12">
        <v>2359</v>
      </c>
      <c r="G28" s="7"/>
      <c r="H28" s="7"/>
      <c r="I28" s="7">
        <v>10000</v>
      </c>
      <c r="J28" s="7">
        <v>2359</v>
      </c>
      <c r="K28" s="7"/>
      <c r="L28" s="7"/>
      <c r="M28" s="7"/>
      <c r="N28" s="7"/>
      <c r="O28" s="7" t="s">
        <v>72</v>
      </c>
      <c r="P28" s="7"/>
    </row>
    <row r="29" spans="1:16" ht="33" customHeight="1" x14ac:dyDescent="0.25">
      <c r="A29" s="2">
        <v>24</v>
      </c>
      <c r="B29" s="7" t="s">
        <v>60</v>
      </c>
      <c r="C29" s="14" t="s">
        <v>23</v>
      </c>
      <c r="D29" s="5">
        <f>H29+I29+J29+K29+L29+N29</f>
        <v>15000</v>
      </c>
      <c r="E29" s="7">
        <v>10000</v>
      </c>
      <c r="F29" s="12">
        <v>4900</v>
      </c>
      <c r="G29" s="11">
        <v>100</v>
      </c>
      <c r="H29" s="7">
        <v>15000</v>
      </c>
      <c r="I29" s="7"/>
      <c r="J29" s="7"/>
      <c r="K29" s="7"/>
      <c r="L29" s="7"/>
      <c r="M29" s="7"/>
      <c r="N29" s="7"/>
      <c r="O29" s="5" t="s">
        <v>72</v>
      </c>
      <c r="P29" s="13" t="s">
        <v>89</v>
      </c>
    </row>
    <row r="30" spans="1:16" ht="45" x14ac:dyDescent="0.25">
      <c r="A30" s="2">
        <v>25</v>
      </c>
      <c r="B30" s="7" t="s">
        <v>60</v>
      </c>
      <c r="C30" s="14" t="s">
        <v>24</v>
      </c>
      <c r="D30" s="5">
        <f>H30+I30+J30+K30+L30+N30+M30</f>
        <v>20000</v>
      </c>
      <c r="E30" s="7">
        <v>10000</v>
      </c>
      <c r="F30" s="12">
        <v>9900</v>
      </c>
      <c r="G30" s="11">
        <v>100</v>
      </c>
      <c r="H30" s="7"/>
      <c r="I30" s="7"/>
      <c r="J30" s="7"/>
      <c r="K30" s="7"/>
      <c r="L30" s="7"/>
      <c r="M30" s="7">
        <v>20000</v>
      </c>
      <c r="N30" s="7"/>
      <c r="O30" s="5" t="s">
        <v>72</v>
      </c>
      <c r="P30" s="13" t="s">
        <v>89</v>
      </c>
    </row>
    <row r="31" spans="1:16" ht="45" x14ac:dyDescent="0.25">
      <c r="A31" s="2">
        <v>26</v>
      </c>
      <c r="B31" s="7" t="s">
        <v>60</v>
      </c>
      <c r="C31" s="14" t="s">
        <v>25</v>
      </c>
      <c r="D31" s="5">
        <f>H31+I31+J31+K31+L31+N31</f>
        <v>10006</v>
      </c>
      <c r="E31" s="7">
        <v>10000</v>
      </c>
      <c r="F31" s="7">
        <v>0</v>
      </c>
      <c r="G31" s="11">
        <v>6</v>
      </c>
      <c r="H31" s="7">
        <f>10000+G31</f>
        <v>10006</v>
      </c>
      <c r="I31" s="7"/>
      <c r="J31" s="7"/>
      <c r="K31" s="7"/>
      <c r="L31" s="7"/>
      <c r="M31" s="7"/>
      <c r="N31" s="7"/>
      <c r="O31" s="5" t="s">
        <v>72</v>
      </c>
      <c r="P31" s="13" t="s">
        <v>111</v>
      </c>
    </row>
    <row r="32" spans="1:16" ht="30" x14ac:dyDescent="0.25">
      <c r="A32" s="2">
        <v>27</v>
      </c>
      <c r="B32" s="7" t="s">
        <v>60</v>
      </c>
      <c r="C32" s="14" t="s">
        <v>26</v>
      </c>
      <c r="D32" s="5">
        <f>H32+I32+J32+K32+L32+N32</f>
        <v>15000</v>
      </c>
      <c r="E32" s="7">
        <v>10000</v>
      </c>
      <c r="F32" s="12">
        <v>5000</v>
      </c>
      <c r="G32" s="7"/>
      <c r="H32" s="7"/>
      <c r="I32" s="7"/>
      <c r="J32" s="7"/>
      <c r="K32" s="7"/>
      <c r="L32" s="7">
        <v>15000</v>
      </c>
      <c r="M32" s="7"/>
      <c r="N32" s="7"/>
      <c r="O32" s="5" t="s">
        <v>72</v>
      </c>
      <c r="P32" s="13"/>
    </row>
    <row r="33" spans="1:16" ht="45" x14ac:dyDescent="0.25">
      <c r="A33" s="2">
        <v>28</v>
      </c>
      <c r="B33" s="7" t="s">
        <v>60</v>
      </c>
      <c r="C33" s="14" t="s">
        <v>27</v>
      </c>
      <c r="D33" s="5">
        <f>H33+I33+J33+K33+L33+N33</f>
        <v>10462</v>
      </c>
      <c r="E33" s="7">
        <v>10000</v>
      </c>
      <c r="F33" s="7">
        <v>0</v>
      </c>
      <c r="G33" s="11">
        <v>462</v>
      </c>
      <c r="H33" s="7">
        <f>10000+G33</f>
        <v>10462</v>
      </c>
      <c r="I33" s="7"/>
      <c r="J33" s="7"/>
      <c r="K33" s="7"/>
      <c r="L33" s="7"/>
      <c r="M33" s="7"/>
      <c r="N33" s="7"/>
      <c r="O33" s="5" t="s">
        <v>72</v>
      </c>
      <c r="P33" s="13" t="s">
        <v>99</v>
      </c>
    </row>
    <row r="34" spans="1:16" x14ac:dyDescent="0.25">
      <c r="A34" s="34">
        <v>29</v>
      </c>
      <c r="B34" s="38" t="s">
        <v>60</v>
      </c>
      <c r="C34" s="37" t="s">
        <v>65</v>
      </c>
      <c r="D34" s="34">
        <f>H34+I34+J34+K34+L34+N34</f>
        <v>10000</v>
      </c>
      <c r="E34" s="38">
        <v>10000</v>
      </c>
      <c r="F34" s="38">
        <v>0</v>
      </c>
      <c r="G34" s="38"/>
      <c r="H34" s="38"/>
      <c r="I34" s="38">
        <v>10000</v>
      </c>
      <c r="J34" s="38"/>
      <c r="K34" s="38"/>
      <c r="L34" s="38"/>
      <c r="M34" s="38"/>
      <c r="N34" s="38"/>
      <c r="O34" s="34" t="s">
        <v>72</v>
      </c>
      <c r="P34" s="36"/>
    </row>
    <row r="35" spans="1:16" ht="90" x14ac:dyDescent="0.25">
      <c r="A35" s="48">
        <v>30</v>
      </c>
      <c r="B35" s="48" t="s">
        <v>60</v>
      </c>
      <c r="C35" s="48" t="s">
        <v>29</v>
      </c>
      <c r="D35" s="48">
        <f>H35+I35+J35+K35+L35+N35+M35</f>
        <v>10013</v>
      </c>
      <c r="E35" s="48">
        <v>10000</v>
      </c>
      <c r="F35" s="48">
        <v>0</v>
      </c>
      <c r="G35" s="11">
        <v>1</v>
      </c>
      <c r="H35" s="48"/>
      <c r="I35" s="48"/>
      <c r="J35" s="48"/>
      <c r="K35" s="48"/>
      <c r="L35" s="48">
        <v>7013</v>
      </c>
      <c r="M35" s="48">
        <v>3000</v>
      </c>
      <c r="N35" s="48"/>
      <c r="O35" s="48" t="s">
        <v>72</v>
      </c>
      <c r="P35" s="37" t="s">
        <v>88</v>
      </c>
    </row>
    <row r="36" spans="1:16" ht="60" x14ac:dyDescent="0.25">
      <c r="A36" s="49"/>
      <c r="B36" s="49"/>
      <c r="C36" s="49"/>
      <c r="D36" s="49"/>
      <c r="E36" s="49"/>
      <c r="F36" s="49"/>
      <c r="G36" s="11">
        <v>12</v>
      </c>
      <c r="H36" s="49"/>
      <c r="I36" s="49"/>
      <c r="J36" s="49"/>
      <c r="K36" s="49"/>
      <c r="L36" s="49"/>
      <c r="M36" s="49"/>
      <c r="N36" s="49"/>
      <c r="O36" s="49"/>
      <c r="P36" s="37" t="s">
        <v>101</v>
      </c>
    </row>
    <row r="37" spans="1:16" ht="45" x14ac:dyDescent="0.25">
      <c r="A37" s="43">
        <v>31</v>
      </c>
      <c r="B37" s="43" t="s">
        <v>60</v>
      </c>
      <c r="C37" s="45" t="s">
        <v>28</v>
      </c>
      <c r="D37" s="44">
        <f>H37+I37+J37+K37+L37+N37</f>
        <v>15000</v>
      </c>
      <c r="E37" s="44">
        <v>10000</v>
      </c>
      <c r="F37" s="47">
        <v>3520</v>
      </c>
      <c r="G37" s="8">
        <v>740</v>
      </c>
      <c r="H37" s="43">
        <v>5000</v>
      </c>
      <c r="I37" s="43"/>
      <c r="J37" s="43">
        <v>10000</v>
      </c>
      <c r="K37" s="43"/>
      <c r="L37" s="43"/>
      <c r="M37" s="43"/>
      <c r="N37" s="43"/>
      <c r="O37" s="44" t="s">
        <v>72</v>
      </c>
      <c r="P37" s="17" t="s">
        <v>106</v>
      </c>
    </row>
    <row r="38" spans="1:16" ht="45" x14ac:dyDescent="0.25">
      <c r="A38" s="43"/>
      <c r="B38" s="43"/>
      <c r="C38" s="45"/>
      <c r="D38" s="44"/>
      <c r="E38" s="44"/>
      <c r="F38" s="47"/>
      <c r="G38" s="8">
        <v>740</v>
      </c>
      <c r="H38" s="43"/>
      <c r="I38" s="43"/>
      <c r="J38" s="43"/>
      <c r="K38" s="43"/>
      <c r="L38" s="43"/>
      <c r="M38" s="43"/>
      <c r="N38" s="43"/>
      <c r="O38" s="44"/>
      <c r="P38" s="17" t="s">
        <v>89</v>
      </c>
    </row>
    <row r="39" spans="1:16" x14ac:dyDescent="0.25">
      <c r="A39" s="2">
        <v>32</v>
      </c>
      <c r="B39" s="7" t="s">
        <v>60</v>
      </c>
      <c r="C39" s="14" t="s">
        <v>30</v>
      </c>
      <c r="D39" s="7">
        <f t="shared" ref="D39:D45" si="1">H39+I39+J39+K39+L39+N39</f>
        <v>13000</v>
      </c>
      <c r="E39" s="7">
        <v>10000</v>
      </c>
      <c r="F39" s="12">
        <v>3000</v>
      </c>
      <c r="G39" s="7"/>
      <c r="H39" s="7">
        <v>13000</v>
      </c>
      <c r="I39" s="7"/>
      <c r="J39" s="7"/>
      <c r="K39" s="7"/>
      <c r="L39" s="7"/>
      <c r="M39" s="7"/>
      <c r="N39" s="7"/>
      <c r="O39" s="7" t="s">
        <v>72</v>
      </c>
      <c r="P39" s="17"/>
    </row>
    <row r="40" spans="1:16" ht="45" x14ac:dyDescent="0.25">
      <c r="A40" s="37">
        <v>33</v>
      </c>
      <c r="B40" s="37" t="s">
        <v>60</v>
      </c>
      <c r="C40" s="37" t="s">
        <v>31</v>
      </c>
      <c r="D40" s="37">
        <f t="shared" si="1"/>
        <v>10012</v>
      </c>
      <c r="E40" s="37">
        <v>10000</v>
      </c>
      <c r="F40" s="37">
        <v>0</v>
      </c>
      <c r="G40" s="11">
        <v>12</v>
      </c>
      <c r="H40" s="37"/>
      <c r="I40" s="37">
        <f>10000+G40</f>
        <v>10012</v>
      </c>
      <c r="J40" s="37"/>
      <c r="K40" s="37"/>
      <c r="L40" s="37"/>
      <c r="M40" s="37"/>
      <c r="N40" s="37"/>
      <c r="O40" s="37" t="s">
        <v>72</v>
      </c>
      <c r="P40" s="37" t="s">
        <v>111</v>
      </c>
    </row>
    <row r="41" spans="1:16" ht="45" x14ac:dyDescent="0.25">
      <c r="A41" s="2">
        <v>34</v>
      </c>
      <c r="B41" s="7" t="s">
        <v>60</v>
      </c>
      <c r="C41" s="14" t="s">
        <v>66</v>
      </c>
      <c r="D41" s="7">
        <f t="shared" si="1"/>
        <v>10100</v>
      </c>
      <c r="E41" s="7">
        <v>10000</v>
      </c>
      <c r="F41" s="7">
        <v>0</v>
      </c>
      <c r="G41" s="11">
        <v>100</v>
      </c>
      <c r="H41" s="7"/>
      <c r="I41" s="7">
        <f>10000+G41</f>
        <v>10100</v>
      </c>
      <c r="J41" s="7"/>
      <c r="K41" s="7"/>
      <c r="L41" s="7"/>
      <c r="M41" s="7"/>
      <c r="N41" s="7"/>
      <c r="O41" s="7" t="s">
        <v>72</v>
      </c>
      <c r="P41" s="17" t="s">
        <v>89</v>
      </c>
    </row>
    <row r="42" spans="1:16" ht="45" x14ac:dyDescent="0.25">
      <c r="A42" s="2">
        <v>35</v>
      </c>
      <c r="B42" s="7" t="s">
        <v>60</v>
      </c>
      <c r="C42" s="14" t="s">
        <v>32</v>
      </c>
      <c r="D42" s="5">
        <f t="shared" si="1"/>
        <v>15000</v>
      </c>
      <c r="E42" s="7">
        <v>10000</v>
      </c>
      <c r="F42" s="12">
        <v>2055</v>
      </c>
      <c r="G42" s="11">
        <v>2945</v>
      </c>
      <c r="H42" s="7"/>
      <c r="I42" s="7">
        <v>15000</v>
      </c>
      <c r="J42" s="7"/>
      <c r="K42" s="7"/>
      <c r="L42" s="7"/>
      <c r="M42" s="7"/>
      <c r="N42" s="7"/>
      <c r="O42" s="7" t="s">
        <v>72</v>
      </c>
      <c r="P42" s="17" t="s">
        <v>90</v>
      </c>
    </row>
    <row r="43" spans="1:16" x14ac:dyDescent="0.25">
      <c r="A43" s="37">
        <v>36</v>
      </c>
      <c r="B43" s="37" t="s">
        <v>60</v>
      </c>
      <c r="C43" s="37" t="s">
        <v>113</v>
      </c>
      <c r="D43" s="37">
        <f t="shared" si="1"/>
        <v>10000</v>
      </c>
      <c r="E43" s="37">
        <v>10000</v>
      </c>
      <c r="F43" s="37">
        <v>0</v>
      </c>
      <c r="G43" s="37"/>
      <c r="H43" s="37"/>
      <c r="I43" s="37"/>
      <c r="J43" s="37"/>
      <c r="K43" s="37">
        <v>10000</v>
      </c>
      <c r="L43" s="37"/>
      <c r="M43" s="37"/>
      <c r="N43" s="37"/>
      <c r="O43" s="37" t="s">
        <v>72</v>
      </c>
      <c r="P43" s="37"/>
    </row>
    <row r="44" spans="1:16" ht="45" x14ac:dyDescent="0.25">
      <c r="A44" s="2">
        <v>37</v>
      </c>
      <c r="B44" s="7" t="s">
        <v>60</v>
      </c>
      <c r="C44" s="14" t="s">
        <v>33</v>
      </c>
      <c r="D44" s="5">
        <f t="shared" si="1"/>
        <v>11485</v>
      </c>
      <c r="E44" s="7">
        <v>10000</v>
      </c>
      <c r="F44" s="7">
        <v>0</v>
      </c>
      <c r="G44" s="11">
        <v>1485</v>
      </c>
      <c r="H44" s="7">
        <f>10000+G44</f>
        <v>11485</v>
      </c>
      <c r="I44" s="7"/>
      <c r="J44" s="7"/>
      <c r="K44" s="7"/>
      <c r="L44" s="7"/>
      <c r="M44" s="7"/>
      <c r="N44" s="7"/>
      <c r="O44" s="7" t="s">
        <v>72</v>
      </c>
      <c r="P44" s="17" t="s">
        <v>90</v>
      </c>
    </row>
    <row r="45" spans="1:16" ht="45" x14ac:dyDescent="0.25">
      <c r="A45" s="43">
        <v>38</v>
      </c>
      <c r="B45" s="43" t="s">
        <v>60</v>
      </c>
      <c r="C45" s="45" t="s">
        <v>34</v>
      </c>
      <c r="D45" s="44">
        <f t="shared" si="1"/>
        <v>11485</v>
      </c>
      <c r="E45" s="44">
        <v>10000</v>
      </c>
      <c r="F45" s="44">
        <v>0</v>
      </c>
      <c r="G45" s="8">
        <v>888</v>
      </c>
      <c r="H45" s="43">
        <f>5000+G45+G46</f>
        <v>6485</v>
      </c>
      <c r="I45" s="43"/>
      <c r="J45" s="43">
        <v>5000</v>
      </c>
      <c r="K45" s="43"/>
      <c r="L45" s="43"/>
      <c r="M45" s="43"/>
      <c r="N45" s="43"/>
      <c r="O45" s="44" t="s">
        <v>72</v>
      </c>
      <c r="P45" s="17" t="s">
        <v>91</v>
      </c>
    </row>
    <row r="46" spans="1:16" ht="75" x14ac:dyDescent="0.25">
      <c r="A46" s="43"/>
      <c r="B46" s="43"/>
      <c r="C46" s="45"/>
      <c r="D46" s="44"/>
      <c r="E46" s="44"/>
      <c r="F46" s="44"/>
      <c r="G46" s="8">
        <v>597</v>
      </c>
      <c r="H46" s="43"/>
      <c r="I46" s="43"/>
      <c r="J46" s="43"/>
      <c r="K46" s="43"/>
      <c r="L46" s="43"/>
      <c r="M46" s="43"/>
      <c r="N46" s="43"/>
      <c r="O46" s="44"/>
      <c r="P46" s="17" t="s">
        <v>92</v>
      </c>
    </row>
    <row r="47" spans="1:16" ht="70.5" customHeight="1" x14ac:dyDescent="0.25">
      <c r="A47" s="2">
        <v>39</v>
      </c>
      <c r="B47" s="7" t="s">
        <v>60</v>
      </c>
      <c r="C47" s="14" t="s">
        <v>35</v>
      </c>
      <c r="D47" s="5">
        <f t="shared" ref="D47:D59" si="2">H47+I47+J47+K47+L47+N47</f>
        <v>14000</v>
      </c>
      <c r="E47" s="7">
        <v>10000</v>
      </c>
      <c r="F47" s="12">
        <v>2515</v>
      </c>
      <c r="G47" s="11">
        <v>1486</v>
      </c>
      <c r="H47" s="7"/>
      <c r="I47" s="7">
        <v>7000</v>
      </c>
      <c r="J47" s="7"/>
      <c r="K47" s="7"/>
      <c r="L47" s="7">
        <v>7000</v>
      </c>
      <c r="M47" s="7"/>
      <c r="N47" s="7"/>
      <c r="O47" s="7" t="s">
        <v>72</v>
      </c>
      <c r="P47" s="17" t="s">
        <v>100</v>
      </c>
    </row>
    <row r="48" spans="1:16" ht="67.5" customHeight="1" x14ac:dyDescent="0.25">
      <c r="A48" s="2">
        <v>40</v>
      </c>
      <c r="B48" s="7" t="s">
        <v>60</v>
      </c>
      <c r="C48" s="14" t="s">
        <v>36</v>
      </c>
      <c r="D48" s="5">
        <f t="shared" si="2"/>
        <v>14000</v>
      </c>
      <c r="E48" s="7">
        <v>10000</v>
      </c>
      <c r="F48" s="12">
        <v>1643</v>
      </c>
      <c r="G48" s="11">
        <v>2357</v>
      </c>
      <c r="H48" s="7"/>
      <c r="I48" s="7"/>
      <c r="J48" s="7"/>
      <c r="K48" s="7"/>
      <c r="L48" s="7">
        <v>14000</v>
      </c>
      <c r="M48" s="7"/>
      <c r="N48" s="7"/>
      <c r="O48" s="7" t="s">
        <v>72</v>
      </c>
      <c r="P48" s="17" t="s">
        <v>100</v>
      </c>
    </row>
    <row r="49" spans="1:16" ht="60" x14ac:dyDescent="0.25">
      <c r="A49" s="2">
        <v>41</v>
      </c>
      <c r="B49" s="7" t="s">
        <v>60</v>
      </c>
      <c r="C49" s="14" t="s">
        <v>37</v>
      </c>
      <c r="D49" s="5">
        <f t="shared" si="2"/>
        <v>12505</v>
      </c>
      <c r="E49" s="7">
        <v>10000</v>
      </c>
      <c r="F49" s="12">
        <v>2500</v>
      </c>
      <c r="G49" s="11">
        <v>5</v>
      </c>
      <c r="H49" s="7"/>
      <c r="I49" s="7">
        <f>8000+G49+F49</f>
        <v>10505</v>
      </c>
      <c r="J49" s="7"/>
      <c r="K49" s="7">
        <v>2000</v>
      </c>
      <c r="L49" s="7"/>
      <c r="M49" s="7"/>
      <c r="N49" s="7"/>
      <c r="O49" s="7" t="s">
        <v>72</v>
      </c>
      <c r="P49" s="17" t="s">
        <v>93</v>
      </c>
    </row>
    <row r="50" spans="1:16" ht="90" x14ac:dyDescent="0.25">
      <c r="A50" s="2">
        <v>42</v>
      </c>
      <c r="B50" s="7" t="s">
        <v>60</v>
      </c>
      <c r="C50" s="14" t="s">
        <v>38</v>
      </c>
      <c r="D50" s="5">
        <f t="shared" si="2"/>
        <v>12502</v>
      </c>
      <c r="E50" s="7">
        <v>10000</v>
      </c>
      <c r="F50" s="12">
        <v>2500</v>
      </c>
      <c r="G50" s="11">
        <v>2</v>
      </c>
      <c r="H50" s="7"/>
      <c r="I50" s="7">
        <f>10000+G50+F50</f>
        <v>12502</v>
      </c>
      <c r="J50" s="7"/>
      <c r="K50" s="7"/>
      <c r="L50" s="7"/>
      <c r="M50" s="7"/>
      <c r="N50" s="7"/>
      <c r="O50" s="7" t="s">
        <v>72</v>
      </c>
      <c r="P50" s="17" t="s">
        <v>94</v>
      </c>
    </row>
    <row r="51" spans="1:16" ht="45" x14ac:dyDescent="0.25">
      <c r="A51" s="2">
        <v>43</v>
      </c>
      <c r="B51" s="7" t="s">
        <v>60</v>
      </c>
      <c r="C51" s="14" t="s">
        <v>39</v>
      </c>
      <c r="D51" s="5">
        <f t="shared" si="2"/>
        <v>13268</v>
      </c>
      <c r="E51" s="7">
        <v>10000</v>
      </c>
      <c r="F51" s="7">
        <v>0</v>
      </c>
      <c r="G51" s="11">
        <v>3267</v>
      </c>
      <c r="H51" s="7">
        <v>10000</v>
      </c>
      <c r="I51" s="7"/>
      <c r="J51" s="7">
        <v>3268</v>
      </c>
      <c r="K51" s="7"/>
      <c r="L51" s="7"/>
      <c r="M51" s="7"/>
      <c r="N51" s="7"/>
      <c r="O51" s="7" t="s">
        <v>72</v>
      </c>
      <c r="P51" s="17" t="s">
        <v>91</v>
      </c>
    </row>
    <row r="52" spans="1:16" ht="60" x14ac:dyDescent="0.25">
      <c r="A52" s="2">
        <v>44</v>
      </c>
      <c r="B52" s="7" t="s">
        <v>60</v>
      </c>
      <c r="C52" s="14" t="s">
        <v>57</v>
      </c>
      <c r="D52" s="5">
        <f t="shared" si="2"/>
        <v>15000</v>
      </c>
      <c r="E52" s="7">
        <v>10000</v>
      </c>
      <c r="F52" s="7">
        <v>3304</v>
      </c>
      <c r="G52" s="11">
        <v>1696</v>
      </c>
      <c r="H52" s="7">
        <v>15000</v>
      </c>
      <c r="I52" s="7"/>
      <c r="J52" s="7"/>
      <c r="K52" s="7"/>
      <c r="L52" s="7"/>
      <c r="M52" s="7"/>
      <c r="N52" s="7"/>
      <c r="O52" s="7" t="s">
        <v>72</v>
      </c>
      <c r="P52" s="17" t="s">
        <v>108</v>
      </c>
    </row>
    <row r="53" spans="1:16" ht="52.5" customHeight="1" x14ac:dyDescent="0.25">
      <c r="A53" s="2">
        <v>45</v>
      </c>
      <c r="B53" s="7" t="s">
        <v>60</v>
      </c>
      <c r="C53" s="14" t="s">
        <v>40</v>
      </c>
      <c r="D53" s="5">
        <f t="shared" si="2"/>
        <v>19700</v>
      </c>
      <c r="E53" s="7">
        <v>10000</v>
      </c>
      <c r="F53" s="7">
        <v>0</v>
      </c>
      <c r="G53" s="11">
        <v>9700</v>
      </c>
      <c r="H53" s="7">
        <v>5000</v>
      </c>
      <c r="I53" s="7">
        <f>G53</f>
        <v>9700</v>
      </c>
      <c r="J53" s="7">
        <v>5000</v>
      </c>
      <c r="K53" s="7"/>
      <c r="L53" s="7"/>
      <c r="M53" s="7"/>
      <c r="N53" s="7"/>
      <c r="O53" s="7" t="s">
        <v>72</v>
      </c>
      <c r="P53" s="17" t="s">
        <v>91</v>
      </c>
    </row>
    <row r="54" spans="1:16" ht="45" x14ac:dyDescent="0.25">
      <c r="A54" s="2">
        <v>46</v>
      </c>
      <c r="B54" s="7" t="s">
        <v>60</v>
      </c>
      <c r="C54" s="14" t="s">
        <v>73</v>
      </c>
      <c r="D54" s="5">
        <f t="shared" si="2"/>
        <v>11480</v>
      </c>
      <c r="E54" s="7">
        <v>10000</v>
      </c>
      <c r="F54" s="7">
        <v>0</v>
      </c>
      <c r="G54" s="11">
        <v>1480</v>
      </c>
      <c r="H54" s="7">
        <f>5000+G54</f>
        <v>6480</v>
      </c>
      <c r="I54" s="7"/>
      <c r="J54" s="7">
        <v>5000</v>
      </c>
      <c r="K54" s="7"/>
      <c r="L54" s="7"/>
      <c r="M54" s="7"/>
      <c r="N54" s="7"/>
      <c r="O54" s="7" t="s">
        <v>72</v>
      </c>
      <c r="P54" s="17" t="s">
        <v>89</v>
      </c>
    </row>
    <row r="55" spans="1:16" ht="45" x14ac:dyDescent="0.25">
      <c r="A55" s="2">
        <v>47</v>
      </c>
      <c r="B55" s="7" t="s">
        <v>60</v>
      </c>
      <c r="C55" s="14" t="s">
        <v>41</v>
      </c>
      <c r="D55" s="5">
        <f t="shared" si="2"/>
        <v>15002</v>
      </c>
      <c r="E55" s="7">
        <v>10000</v>
      </c>
      <c r="F55" s="12">
        <v>5000</v>
      </c>
      <c r="G55" s="11">
        <v>2</v>
      </c>
      <c r="H55" s="7">
        <f>10000+G55+F55</f>
        <v>15002</v>
      </c>
      <c r="I55" s="7"/>
      <c r="J55" s="7"/>
      <c r="K55" s="7"/>
      <c r="L55" s="7"/>
      <c r="M55" s="7"/>
      <c r="N55" s="7"/>
      <c r="O55" s="7" t="s">
        <v>72</v>
      </c>
      <c r="P55" s="17" t="s">
        <v>91</v>
      </c>
    </row>
    <row r="56" spans="1:16" ht="45" x14ac:dyDescent="0.25">
      <c r="A56" s="37">
        <v>48</v>
      </c>
      <c r="B56" s="37" t="s">
        <v>60</v>
      </c>
      <c r="C56" s="37" t="s">
        <v>42</v>
      </c>
      <c r="D56" s="37">
        <f t="shared" si="2"/>
        <v>15005</v>
      </c>
      <c r="E56" s="37">
        <v>10000</v>
      </c>
      <c r="F56" s="37">
        <v>5000</v>
      </c>
      <c r="G56" s="37">
        <v>5</v>
      </c>
      <c r="H56" s="37"/>
      <c r="I56" s="37"/>
      <c r="J56" s="37"/>
      <c r="K56" s="37"/>
      <c r="L56" s="37"/>
      <c r="M56" s="37"/>
      <c r="N56" s="37">
        <f>G56+F56+E56</f>
        <v>15005</v>
      </c>
      <c r="O56" s="37" t="s">
        <v>72</v>
      </c>
      <c r="P56" s="37" t="s">
        <v>91</v>
      </c>
    </row>
    <row r="57" spans="1:16" ht="90" x14ac:dyDescent="0.25">
      <c r="A57" s="2">
        <v>49</v>
      </c>
      <c r="B57" s="7" t="s">
        <v>60</v>
      </c>
      <c r="C57" s="14" t="s">
        <v>43</v>
      </c>
      <c r="D57" s="5">
        <f t="shared" si="2"/>
        <v>12086</v>
      </c>
      <c r="E57" s="7">
        <v>10000</v>
      </c>
      <c r="F57" s="7">
        <v>0</v>
      </c>
      <c r="G57" s="11">
        <v>2086</v>
      </c>
      <c r="H57" s="7">
        <f>5000+G57</f>
        <v>7086</v>
      </c>
      <c r="I57" s="7"/>
      <c r="J57" s="7">
        <v>5000</v>
      </c>
      <c r="K57" s="7"/>
      <c r="L57" s="7"/>
      <c r="M57" s="7"/>
      <c r="N57" s="7"/>
      <c r="O57" s="7" t="s">
        <v>72</v>
      </c>
      <c r="P57" s="17" t="s">
        <v>95</v>
      </c>
    </row>
    <row r="58" spans="1:16" ht="45" x14ac:dyDescent="0.25">
      <c r="A58" s="2">
        <v>50</v>
      </c>
      <c r="B58" s="7" t="s">
        <v>60</v>
      </c>
      <c r="C58" s="14" t="s">
        <v>44</v>
      </c>
      <c r="D58" s="5">
        <f t="shared" si="2"/>
        <v>11480</v>
      </c>
      <c r="E58" s="7">
        <v>10000</v>
      </c>
      <c r="F58" s="7">
        <v>0</v>
      </c>
      <c r="G58" s="11">
        <v>1480</v>
      </c>
      <c r="H58" s="7"/>
      <c r="I58" s="7">
        <f>10000+G58</f>
        <v>11480</v>
      </c>
      <c r="J58" s="7"/>
      <c r="K58" s="7"/>
      <c r="L58" s="7"/>
      <c r="M58" s="7"/>
      <c r="N58" s="7"/>
      <c r="O58" s="7" t="s">
        <v>72</v>
      </c>
      <c r="P58" s="17" t="s">
        <v>91</v>
      </c>
    </row>
    <row r="59" spans="1:16" ht="45" x14ac:dyDescent="0.25">
      <c r="A59" s="43">
        <v>51</v>
      </c>
      <c r="B59" s="43" t="s">
        <v>60</v>
      </c>
      <c r="C59" s="45" t="s">
        <v>45</v>
      </c>
      <c r="D59" s="44">
        <f t="shared" si="2"/>
        <v>11480</v>
      </c>
      <c r="E59" s="44">
        <v>10000</v>
      </c>
      <c r="F59" s="44">
        <v>0</v>
      </c>
      <c r="G59" s="8">
        <v>740</v>
      </c>
      <c r="H59" s="43">
        <f>7000+G60+G59</f>
        <v>8480</v>
      </c>
      <c r="I59" s="43"/>
      <c r="J59" s="43"/>
      <c r="K59" s="43">
        <v>3000</v>
      </c>
      <c r="L59" s="43"/>
      <c r="M59" s="43"/>
      <c r="N59" s="43"/>
      <c r="O59" s="44" t="s">
        <v>72</v>
      </c>
      <c r="P59" s="17" t="s">
        <v>107</v>
      </c>
    </row>
    <row r="60" spans="1:16" ht="45" x14ac:dyDescent="0.25">
      <c r="A60" s="43"/>
      <c r="B60" s="43"/>
      <c r="C60" s="45"/>
      <c r="D60" s="44"/>
      <c r="E60" s="44"/>
      <c r="F60" s="44"/>
      <c r="G60" s="8">
        <v>740</v>
      </c>
      <c r="H60" s="43"/>
      <c r="I60" s="43"/>
      <c r="J60" s="43"/>
      <c r="K60" s="43"/>
      <c r="L60" s="43"/>
      <c r="M60" s="43"/>
      <c r="N60" s="43"/>
      <c r="O60" s="44"/>
      <c r="P60" s="17" t="s">
        <v>104</v>
      </c>
    </row>
    <row r="61" spans="1:16" ht="45" x14ac:dyDescent="0.25">
      <c r="A61" s="2">
        <v>52</v>
      </c>
      <c r="B61" s="7" t="s">
        <v>60</v>
      </c>
      <c r="C61" s="14" t="s">
        <v>46</v>
      </c>
      <c r="D61" s="5">
        <f t="shared" ref="D61:D68" si="3">H61+I61+J61+K61+L61+N61</f>
        <v>15422</v>
      </c>
      <c r="E61" s="7">
        <v>10000</v>
      </c>
      <c r="F61" s="12">
        <v>5000</v>
      </c>
      <c r="G61" s="11">
        <v>422</v>
      </c>
      <c r="H61" s="7">
        <f>10000+G61+F61</f>
        <v>15422</v>
      </c>
      <c r="I61" s="7"/>
      <c r="J61" s="7"/>
      <c r="K61" s="7"/>
      <c r="L61" s="7"/>
      <c r="M61" s="7"/>
      <c r="N61" s="7"/>
      <c r="O61" s="7" t="s">
        <v>72</v>
      </c>
      <c r="P61" s="17" t="s">
        <v>96</v>
      </c>
    </row>
    <row r="62" spans="1:16" x14ac:dyDescent="0.25">
      <c r="A62" s="2">
        <v>53</v>
      </c>
      <c r="B62" s="7" t="s">
        <v>60</v>
      </c>
      <c r="C62" s="14" t="s">
        <v>47</v>
      </c>
      <c r="D62" s="5">
        <f t="shared" si="3"/>
        <v>15000</v>
      </c>
      <c r="E62" s="7">
        <v>10000</v>
      </c>
      <c r="F62" s="12">
        <v>5000</v>
      </c>
      <c r="G62" s="7"/>
      <c r="H62" s="7"/>
      <c r="I62" s="7"/>
      <c r="J62" s="7"/>
      <c r="K62" s="7"/>
      <c r="L62" s="7">
        <v>15000</v>
      </c>
      <c r="M62" s="7"/>
      <c r="N62" s="7"/>
      <c r="O62" s="7" t="s">
        <v>72</v>
      </c>
      <c r="P62" s="17"/>
    </row>
    <row r="63" spans="1:16" ht="60" x14ac:dyDescent="0.25">
      <c r="A63" s="2">
        <v>54</v>
      </c>
      <c r="B63" s="7" t="s">
        <v>60</v>
      </c>
      <c r="C63" s="14" t="s">
        <v>102</v>
      </c>
      <c r="D63" s="5">
        <f t="shared" si="3"/>
        <v>11480</v>
      </c>
      <c r="E63" s="7">
        <v>10000</v>
      </c>
      <c r="F63" s="7">
        <v>0</v>
      </c>
      <c r="G63" s="11">
        <v>1480</v>
      </c>
      <c r="H63" s="7"/>
      <c r="I63" s="7">
        <f>10000+G63</f>
        <v>11480</v>
      </c>
      <c r="J63" s="7"/>
      <c r="K63" s="7"/>
      <c r="L63" s="7"/>
      <c r="M63" s="7"/>
      <c r="N63" s="7"/>
      <c r="O63" s="7" t="s">
        <v>72</v>
      </c>
      <c r="P63" s="17" t="s">
        <v>97</v>
      </c>
    </row>
    <row r="64" spans="1:16" ht="45" x14ac:dyDescent="0.25">
      <c r="A64" s="2">
        <v>55</v>
      </c>
      <c r="B64" s="34" t="s">
        <v>60</v>
      </c>
      <c r="C64" s="34" t="s">
        <v>48</v>
      </c>
      <c r="D64" s="34">
        <f t="shared" si="3"/>
        <v>10002</v>
      </c>
      <c r="E64" s="34">
        <v>10000</v>
      </c>
      <c r="F64" s="34">
        <v>0</v>
      </c>
      <c r="G64" s="11">
        <v>2</v>
      </c>
      <c r="H64" s="34"/>
      <c r="I64" s="34"/>
      <c r="J64" s="34"/>
      <c r="K64" s="34">
        <f>10000+G64</f>
        <v>10002</v>
      </c>
      <c r="L64" s="34"/>
      <c r="M64" s="34"/>
      <c r="N64" s="34"/>
      <c r="O64" s="34" t="s">
        <v>72</v>
      </c>
      <c r="P64" s="35" t="s">
        <v>96</v>
      </c>
    </row>
    <row r="65" spans="1:16" x14ac:dyDescent="0.25">
      <c r="A65" s="2">
        <v>56</v>
      </c>
      <c r="B65" s="34" t="s">
        <v>60</v>
      </c>
      <c r="C65" s="34" t="s">
        <v>58</v>
      </c>
      <c r="D65" s="34">
        <f t="shared" si="3"/>
        <v>10000</v>
      </c>
      <c r="E65" s="34">
        <v>10000</v>
      </c>
      <c r="F65" s="34"/>
      <c r="G65" s="34"/>
      <c r="H65" s="34">
        <v>7500</v>
      </c>
      <c r="I65" s="34">
        <v>2500</v>
      </c>
      <c r="J65" s="34"/>
      <c r="K65" s="34"/>
      <c r="L65" s="34"/>
      <c r="M65" s="34"/>
      <c r="N65" s="34"/>
      <c r="O65" s="34" t="s">
        <v>72</v>
      </c>
      <c r="P65" s="34"/>
    </row>
    <row r="66" spans="1:16" ht="45" x14ac:dyDescent="0.25">
      <c r="A66" s="2">
        <v>57</v>
      </c>
      <c r="B66" s="7" t="s">
        <v>60</v>
      </c>
      <c r="C66" s="14" t="s">
        <v>49</v>
      </c>
      <c r="D66" s="5">
        <f t="shared" si="3"/>
        <v>11719</v>
      </c>
      <c r="E66" s="7">
        <v>10000</v>
      </c>
      <c r="F66" s="7">
        <v>0</v>
      </c>
      <c r="G66" s="11">
        <v>1719</v>
      </c>
      <c r="H66" s="7">
        <f>10000+G66</f>
        <v>11719</v>
      </c>
      <c r="I66" s="7"/>
      <c r="J66" s="7"/>
      <c r="K66" s="7"/>
      <c r="L66" s="7"/>
      <c r="M66" s="7"/>
      <c r="N66" s="7"/>
      <c r="O66" s="7" t="s">
        <v>72</v>
      </c>
      <c r="P66" s="17" t="s">
        <v>89</v>
      </c>
    </row>
    <row r="67" spans="1:16" ht="45" x14ac:dyDescent="0.25">
      <c r="A67" s="2">
        <v>58</v>
      </c>
      <c r="B67" s="7" t="s">
        <v>60</v>
      </c>
      <c r="C67" s="14" t="s">
        <v>50</v>
      </c>
      <c r="D67" s="7">
        <f t="shared" si="3"/>
        <v>10804</v>
      </c>
      <c r="E67" s="7">
        <v>10000</v>
      </c>
      <c r="F67" s="7">
        <v>0</v>
      </c>
      <c r="G67" s="11">
        <v>804</v>
      </c>
      <c r="H67" s="7"/>
      <c r="I67" s="7">
        <f>10000+G67</f>
        <v>10804</v>
      </c>
      <c r="J67" s="7"/>
      <c r="K67" s="7"/>
      <c r="L67" s="7"/>
      <c r="M67" s="7"/>
      <c r="N67" s="7"/>
      <c r="O67" s="7" t="s">
        <v>72</v>
      </c>
      <c r="P67" s="17" t="s">
        <v>105</v>
      </c>
    </row>
    <row r="68" spans="1:16" ht="46.5" customHeight="1" x14ac:dyDescent="0.25">
      <c r="A68" s="43">
        <v>59</v>
      </c>
      <c r="B68" s="43" t="s">
        <v>60</v>
      </c>
      <c r="C68" s="45" t="s">
        <v>51</v>
      </c>
      <c r="D68" s="44">
        <f t="shared" si="3"/>
        <v>10864</v>
      </c>
      <c r="E68" s="44">
        <v>10000</v>
      </c>
      <c r="F68" s="44">
        <v>0</v>
      </c>
      <c r="G68" s="8">
        <v>60</v>
      </c>
      <c r="H68" s="43"/>
      <c r="I68" s="43"/>
      <c r="J68" s="43"/>
      <c r="K68" s="43">
        <f>10000+G68+G69</f>
        <v>10864</v>
      </c>
      <c r="L68" s="43"/>
      <c r="M68" s="43"/>
      <c r="N68" s="43"/>
      <c r="O68" s="44" t="s">
        <v>72</v>
      </c>
      <c r="P68" s="17" t="s">
        <v>91</v>
      </c>
    </row>
    <row r="69" spans="1:16" ht="40.5" customHeight="1" x14ac:dyDescent="0.25">
      <c r="A69" s="43"/>
      <c r="B69" s="43"/>
      <c r="C69" s="45"/>
      <c r="D69" s="44"/>
      <c r="E69" s="44"/>
      <c r="F69" s="44"/>
      <c r="G69" s="8">
        <v>804</v>
      </c>
      <c r="H69" s="43"/>
      <c r="I69" s="43"/>
      <c r="J69" s="43"/>
      <c r="K69" s="43"/>
      <c r="L69" s="43"/>
      <c r="M69" s="43"/>
      <c r="N69" s="43"/>
      <c r="O69" s="44"/>
      <c r="P69" s="17" t="s">
        <v>98</v>
      </c>
    </row>
    <row r="70" spans="1:16" ht="45" x14ac:dyDescent="0.25">
      <c r="A70" s="43">
        <v>60</v>
      </c>
      <c r="B70" s="43" t="s">
        <v>60</v>
      </c>
      <c r="C70" s="45" t="s">
        <v>52</v>
      </c>
      <c r="D70" s="44">
        <f>H70+I70+J70+K70+L70+N70</f>
        <v>11497</v>
      </c>
      <c r="E70" s="44">
        <v>10000</v>
      </c>
      <c r="F70" s="44">
        <v>0</v>
      </c>
      <c r="G70" s="8">
        <v>296</v>
      </c>
      <c r="H70" s="43"/>
      <c r="I70" s="43">
        <f>10000+G71+G70</f>
        <v>11497</v>
      </c>
      <c r="J70" s="43"/>
      <c r="K70" s="43"/>
      <c r="L70" s="43"/>
      <c r="M70" s="43"/>
      <c r="N70" s="43"/>
      <c r="O70" s="44" t="s">
        <v>72</v>
      </c>
      <c r="P70" s="17" t="s">
        <v>89</v>
      </c>
    </row>
    <row r="71" spans="1:16" ht="45" x14ac:dyDescent="0.25">
      <c r="A71" s="43"/>
      <c r="B71" s="43" t="s">
        <v>60</v>
      </c>
      <c r="C71" s="45"/>
      <c r="D71" s="44"/>
      <c r="E71" s="44"/>
      <c r="F71" s="44"/>
      <c r="G71" s="8">
        <v>1201</v>
      </c>
      <c r="H71" s="43"/>
      <c r="I71" s="43"/>
      <c r="J71" s="43"/>
      <c r="K71" s="43"/>
      <c r="L71" s="43"/>
      <c r="M71" s="43"/>
      <c r="N71" s="43"/>
      <c r="O71" s="44"/>
      <c r="P71" s="17" t="s">
        <v>91</v>
      </c>
    </row>
    <row r="72" spans="1:16" ht="45" x14ac:dyDescent="0.25">
      <c r="A72" s="2">
        <v>61</v>
      </c>
      <c r="B72" s="7" t="s">
        <v>60</v>
      </c>
      <c r="C72" s="14" t="s">
        <v>56</v>
      </c>
      <c r="D72" s="5">
        <f>H72+I72+J72+K72+L72+N72</f>
        <v>11480</v>
      </c>
      <c r="E72" s="7">
        <v>10000</v>
      </c>
      <c r="F72" s="7">
        <v>0</v>
      </c>
      <c r="G72" s="11">
        <v>1480</v>
      </c>
      <c r="H72" s="7">
        <f>5000+G72</f>
        <v>6480</v>
      </c>
      <c r="I72" s="7"/>
      <c r="J72" s="7">
        <v>5000</v>
      </c>
      <c r="K72" s="7"/>
      <c r="L72" s="7"/>
      <c r="M72" s="7"/>
      <c r="N72" s="7"/>
      <c r="O72" s="7" t="s">
        <v>72</v>
      </c>
      <c r="P72" s="17" t="s">
        <v>91</v>
      </c>
    </row>
    <row r="73" spans="1:16" ht="45" x14ac:dyDescent="0.25">
      <c r="A73" s="2">
        <v>62</v>
      </c>
      <c r="B73" s="7" t="s">
        <v>60</v>
      </c>
      <c r="C73" s="14" t="s">
        <v>53</v>
      </c>
      <c r="D73" s="5">
        <f>H73+I73+J73+K73+L73+N73</f>
        <v>11480</v>
      </c>
      <c r="E73" s="7">
        <v>10000</v>
      </c>
      <c r="F73" s="7">
        <v>0</v>
      </c>
      <c r="G73" s="11">
        <v>1480</v>
      </c>
      <c r="H73" s="7">
        <f>5000+G73</f>
        <v>6480</v>
      </c>
      <c r="I73" s="7"/>
      <c r="J73" s="7">
        <v>5000</v>
      </c>
      <c r="K73" s="7"/>
      <c r="L73" s="7"/>
      <c r="M73" s="7"/>
      <c r="N73" s="7"/>
      <c r="O73" s="7" t="s">
        <v>72</v>
      </c>
      <c r="P73" s="17" t="s">
        <v>91</v>
      </c>
    </row>
    <row r="74" spans="1:16" ht="45" x14ac:dyDescent="0.25">
      <c r="A74" s="2">
        <v>63</v>
      </c>
      <c r="B74" s="7" t="s">
        <v>60</v>
      </c>
      <c r="C74" s="14" t="s">
        <v>54</v>
      </c>
      <c r="D74" s="5">
        <f>H74+I74+J74+K74+L74+N74</f>
        <v>11480</v>
      </c>
      <c r="E74" s="7">
        <v>10000</v>
      </c>
      <c r="F74" s="7">
        <v>0</v>
      </c>
      <c r="G74" s="11">
        <v>1480</v>
      </c>
      <c r="H74" s="7"/>
      <c r="I74" s="7">
        <f>10000+G74</f>
        <v>11480</v>
      </c>
      <c r="J74" s="7"/>
      <c r="K74" s="7"/>
      <c r="L74" s="7"/>
      <c r="M74" s="7"/>
      <c r="N74" s="7"/>
      <c r="O74" s="7" t="s">
        <v>72</v>
      </c>
      <c r="P74" s="17" t="s">
        <v>91</v>
      </c>
    </row>
    <row r="75" spans="1:16" ht="30" x14ac:dyDescent="0.25">
      <c r="A75" s="2">
        <v>64</v>
      </c>
      <c r="B75" s="7" t="s">
        <v>60</v>
      </c>
      <c r="C75" s="14" t="s">
        <v>55</v>
      </c>
      <c r="D75" s="7">
        <f>H75+I75+J75+K75+L75+N75</f>
        <v>15000</v>
      </c>
      <c r="E75" s="7">
        <v>10000</v>
      </c>
      <c r="F75" s="12">
        <v>5000</v>
      </c>
      <c r="G75" s="7"/>
      <c r="H75" s="7"/>
      <c r="I75" s="7">
        <v>15000</v>
      </c>
      <c r="J75" s="7"/>
      <c r="K75" s="7"/>
      <c r="L75" s="7"/>
      <c r="M75" s="7"/>
      <c r="N75" s="7"/>
      <c r="O75" s="7" t="s">
        <v>72</v>
      </c>
      <c r="P75" s="28"/>
    </row>
    <row r="76" spans="1:16" x14ac:dyDescent="0.25">
      <c r="A76" s="21">
        <v>65</v>
      </c>
      <c r="B76" s="52" t="s">
        <v>63</v>
      </c>
      <c r="C76" s="52"/>
      <c r="D76" s="24">
        <f>SUM(D5:D75)</f>
        <v>820190</v>
      </c>
      <c r="E76" s="25">
        <f>SUM(E5:E75)</f>
        <v>648000</v>
      </c>
      <c r="F76" s="33">
        <f>SUM(F5:F75)</f>
        <v>100000</v>
      </c>
      <c r="G76" s="31">
        <f>SUM(G5:G75)</f>
        <v>72190</v>
      </c>
      <c r="H76" s="23">
        <f t="shared" ref="H76:N76" si="4">SUM(H5:H75)</f>
        <v>234995</v>
      </c>
      <c r="I76" s="23">
        <f t="shared" si="4"/>
        <v>255089</v>
      </c>
      <c r="J76" s="23">
        <f>SUM(J5:J75)</f>
        <v>45627</v>
      </c>
      <c r="K76" s="23">
        <f t="shared" si="4"/>
        <v>40866</v>
      </c>
      <c r="L76" s="23">
        <f t="shared" si="4"/>
        <v>117740</v>
      </c>
      <c r="M76" s="23">
        <f t="shared" ref="M76" si="5">SUM(M5:M75)</f>
        <v>44485</v>
      </c>
      <c r="N76" s="23">
        <f t="shared" si="4"/>
        <v>81388</v>
      </c>
      <c r="O76" s="23"/>
      <c r="P76" s="30"/>
    </row>
    <row r="77" spans="1:16" x14ac:dyDescent="0.25">
      <c r="C77" s="26"/>
      <c r="D77" s="20">
        <f>E76+G76</f>
        <v>720190</v>
      </c>
      <c r="E77" s="50" t="s">
        <v>69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6" x14ac:dyDescent="0.25">
      <c r="D78" s="39" t="s">
        <v>70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6" x14ac:dyDescent="0.25">
      <c r="D79" s="15">
        <f>D77-D76</f>
        <v>-100000</v>
      </c>
    </row>
    <row r="81" spans="6:8" x14ac:dyDescent="0.25">
      <c r="F81" s="15">
        <v>100000</v>
      </c>
    </row>
    <row r="82" spans="6:8" x14ac:dyDescent="0.25">
      <c r="F82" s="15">
        <f>F81-F76</f>
        <v>0</v>
      </c>
      <c r="H82" s="15">
        <f>G76</f>
        <v>72190</v>
      </c>
    </row>
    <row r="83" spans="6:8" x14ac:dyDescent="0.25">
      <c r="H83" s="15">
        <v>72190</v>
      </c>
    </row>
    <row r="84" spans="6:8" x14ac:dyDescent="0.25">
      <c r="H84" s="15">
        <f>H83-H82</f>
        <v>0</v>
      </c>
    </row>
  </sheetData>
  <mergeCells count="112">
    <mergeCell ref="E77:O77"/>
    <mergeCell ref="P3:P4"/>
    <mergeCell ref="B76:C76"/>
    <mergeCell ref="N35:N36"/>
    <mergeCell ref="O35:O36"/>
    <mergeCell ref="O45:O46"/>
    <mergeCell ref="A35:A36"/>
    <mergeCell ref="B35:B36"/>
    <mergeCell ref="C35:C36"/>
    <mergeCell ref="D35:D36"/>
    <mergeCell ref="H45:H46"/>
    <mergeCell ref="I45:I46"/>
    <mergeCell ref="J45:J46"/>
    <mergeCell ref="K45:K46"/>
    <mergeCell ref="F37:F38"/>
    <mergeCell ref="H37:H38"/>
    <mergeCell ref="I37:I38"/>
    <mergeCell ref="J37:J38"/>
    <mergeCell ref="E35:E36"/>
    <mergeCell ref="F35:F36"/>
    <mergeCell ref="H35:H36"/>
    <mergeCell ref="I35:I36"/>
    <mergeCell ref="J35:J36"/>
    <mergeCell ref="K35:K36"/>
    <mergeCell ref="A45:A46"/>
    <mergeCell ref="B45:B46"/>
    <mergeCell ref="C45:C46"/>
    <mergeCell ref="D45:D46"/>
    <mergeCell ref="E45:E46"/>
    <mergeCell ref="O59:O60"/>
    <mergeCell ref="O37:O38"/>
    <mergeCell ref="A59:A60"/>
    <mergeCell ref="B59:B60"/>
    <mergeCell ref="C59:C60"/>
    <mergeCell ref="D59:D60"/>
    <mergeCell ref="E59:E60"/>
    <mergeCell ref="F59:F60"/>
    <mergeCell ref="H59:H60"/>
    <mergeCell ref="I59:I60"/>
    <mergeCell ref="J59:J60"/>
    <mergeCell ref="K59:K60"/>
    <mergeCell ref="L59:L60"/>
    <mergeCell ref="M59:M60"/>
    <mergeCell ref="L37:L38"/>
    <mergeCell ref="M37:M38"/>
    <mergeCell ref="N37:N38"/>
    <mergeCell ref="L45:L46"/>
    <mergeCell ref="M45:M46"/>
    <mergeCell ref="O68:O69"/>
    <mergeCell ref="O70:O71"/>
    <mergeCell ref="A68:A69"/>
    <mergeCell ref="B68:B69"/>
    <mergeCell ref="C68:C69"/>
    <mergeCell ref="D68:D69"/>
    <mergeCell ref="E68:E69"/>
    <mergeCell ref="F68:F69"/>
    <mergeCell ref="H68:H69"/>
    <mergeCell ref="I68:I69"/>
    <mergeCell ref="J68:J69"/>
    <mergeCell ref="K68:K69"/>
    <mergeCell ref="L68:L69"/>
    <mergeCell ref="M68:M69"/>
    <mergeCell ref="L70:L71"/>
    <mergeCell ref="M70:M71"/>
    <mergeCell ref="A70:A71"/>
    <mergeCell ref="B70:B71"/>
    <mergeCell ref="C70:C71"/>
    <mergeCell ref="D70:D71"/>
    <mergeCell ref="E70:E71"/>
    <mergeCell ref="A37:A38"/>
    <mergeCell ref="B37:B38"/>
    <mergeCell ref="C37:C38"/>
    <mergeCell ref="D37:D38"/>
    <mergeCell ref="E37:E38"/>
    <mergeCell ref="O23:O24"/>
    <mergeCell ref="A3:A4"/>
    <mergeCell ref="O3:O4"/>
    <mergeCell ref="G3:G4"/>
    <mergeCell ref="A23:A24"/>
    <mergeCell ref="B23:B24"/>
    <mergeCell ref="C23:C24"/>
    <mergeCell ref="D23:D24"/>
    <mergeCell ref="E23:E24"/>
    <mergeCell ref="F23:F24"/>
    <mergeCell ref="H23:H24"/>
    <mergeCell ref="K37:K38"/>
    <mergeCell ref="L35:L36"/>
    <mergeCell ref="M35:M36"/>
    <mergeCell ref="D78:N78"/>
    <mergeCell ref="B2:N2"/>
    <mergeCell ref="B3:B4"/>
    <mergeCell ref="C3:C4"/>
    <mergeCell ref="D3:D4"/>
    <mergeCell ref="E3:E4"/>
    <mergeCell ref="F3:F4"/>
    <mergeCell ref="H3:N3"/>
    <mergeCell ref="I23:I24"/>
    <mergeCell ref="J23:J24"/>
    <mergeCell ref="K23:K24"/>
    <mergeCell ref="L23:L24"/>
    <mergeCell ref="M23:M24"/>
    <mergeCell ref="N23:N24"/>
    <mergeCell ref="N70:N71"/>
    <mergeCell ref="F70:F71"/>
    <mergeCell ref="H70:H71"/>
    <mergeCell ref="I70:I71"/>
    <mergeCell ref="J70:J71"/>
    <mergeCell ref="K70:K71"/>
    <mergeCell ref="N68:N69"/>
    <mergeCell ref="N59:N60"/>
    <mergeCell ref="N45:N46"/>
    <mergeCell ref="F45:F46"/>
  </mergeCells>
  <pageMargins left="0.15748031496062992" right="0.19684930008748908" top="0.39370078740157483" bottom="0.3937007874015748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ცხრილი</vt:lpstr>
      <vt:lpstr>Sheet3</vt:lpstr>
      <vt:lpstr>ცხრილი!Print_Area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darejan.lobjanidze</cp:lastModifiedBy>
  <cp:lastPrinted>2022-03-10T11:10:22Z</cp:lastPrinted>
  <dcterms:created xsi:type="dcterms:W3CDTF">2019-03-17T19:02:21Z</dcterms:created>
  <dcterms:modified xsi:type="dcterms:W3CDTF">2023-01-26T12:15:59Z</dcterms:modified>
</cp:coreProperties>
</file>